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2435" windowHeight="9390" activeTab="0"/>
  </bookViews>
  <sheets>
    <sheet name="Заявление" sheetId="1" r:id="rId1"/>
    <sheet name="Индивидуальные достижения" sheetId="2" r:id="rId2"/>
    <sheet name="Согласие на зачисление" sheetId="3" r:id="rId3"/>
  </sheets>
  <definedNames>
    <definedName name="_Ref429516146" localSheetId="1">'Индивидуальные достижения'!#REF!</definedName>
    <definedName name="_xlnm._FilterDatabase" localSheetId="1" hidden="1">'Индивидуальные достижения'!$H$9:$H$69</definedName>
    <definedName name="_xlnm.Print_Area" localSheetId="0">'Заявление'!$A$8:$I$86</definedName>
    <definedName name="_xlnm.Print_Area" localSheetId="1">'Индивидуальные достижения'!$A$9:$G$69</definedName>
    <definedName name="_xlnm.Print_Area" localSheetId="2">'Согласие на зачисление'!$A$1:$G$28</definedName>
  </definedNames>
  <calcPr fullCalcOnLoad="1"/>
</workbook>
</file>

<file path=xl/sharedStrings.xml><?xml version="1.0" encoding="utf-8"?>
<sst xmlns="http://schemas.openxmlformats.org/spreadsheetml/2006/main" count="464" uniqueCount="310">
  <si>
    <t>Регистрационный номер</t>
  </si>
  <si>
    <t>Дата рождения</t>
  </si>
  <si>
    <t>г.</t>
  </si>
  <si>
    <t>Гражданство (отсутствие гражданства)</t>
  </si>
  <si>
    <t>Документ, удостоверяющий личность</t>
  </si>
  <si>
    <t>серия</t>
  </si>
  <si>
    <t>№</t>
  </si>
  <si>
    <t>Почтовый адрес:</t>
  </si>
  <si>
    <t>E-mail:</t>
  </si>
  <si>
    <t>Прошу допустить меня к участию в конкурсе по направлению подготовки</t>
  </si>
  <si>
    <t>направленность (профиль)</t>
  </si>
  <si>
    <t>Наименование</t>
  </si>
  <si>
    <t>место проведения</t>
  </si>
  <si>
    <t>Экономика</t>
  </si>
  <si>
    <t>Сведения об образовании и документе установленного образца:</t>
  </si>
  <si>
    <t>Получил (а) в</t>
  </si>
  <si>
    <t>диплом "дипломированного специалиста"</t>
  </si>
  <si>
    <t>Сведения об индивидуальных достижениях</t>
  </si>
  <si>
    <t>Подпись поступающего</t>
  </si>
  <si>
    <t>с копией лицензии на осуществление образовательной деятельности (с приложением);</t>
  </si>
  <si>
    <t>с датами завершения приема заявлений о согласии на зачисление.</t>
  </si>
  <si>
    <t>(подпись поступающего или доверенного лица)</t>
  </si>
  <si>
    <t xml:space="preserve">Секретарь отборочной комиссии </t>
  </si>
  <si>
    <t>/</t>
  </si>
  <si>
    <t>(подпись)</t>
  </si>
  <si>
    <t>(расшифровка подписи)</t>
  </si>
  <si>
    <t>Документ удостоверяющий личность</t>
  </si>
  <si>
    <t>Форма обучения</t>
  </si>
  <si>
    <t>Категория приема</t>
  </si>
  <si>
    <t>Вступительные</t>
  </si>
  <si>
    <t>Документ об образовании</t>
  </si>
  <si>
    <t>Особые права</t>
  </si>
  <si>
    <t>Индивидуальные достижения</t>
  </si>
  <si>
    <t>Наличие диплома</t>
  </si>
  <si>
    <t>Подписи</t>
  </si>
  <si>
    <t>Общежитие</t>
  </si>
  <si>
    <t>Возврат документов</t>
  </si>
  <si>
    <t>Число</t>
  </si>
  <si>
    <t>Месяц</t>
  </si>
  <si>
    <t>Дата подачи оригинала</t>
  </si>
  <si>
    <t>паспорт</t>
  </si>
  <si>
    <t>очной</t>
  </si>
  <si>
    <t>в пределах целевой квоты</t>
  </si>
  <si>
    <t>наличие</t>
  </si>
  <si>
    <t>имеется</t>
  </si>
  <si>
    <t xml:space="preserve">   </t>
  </si>
  <si>
    <t>Да</t>
  </si>
  <si>
    <t>Лично</t>
  </si>
  <si>
    <t>01</t>
  </si>
  <si>
    <t>июня</t>
  </si>
  <si>
    <t>17.08.2019 г.</t>
  </si>
  <si>
    <t>Ректору Федерального государственного бюджетного образовательного учреждения высшего образования</t>
  </si>
  <si>
    <t>в рамках контрольных цифр приема</t>
  </si>
  <si>
    <t>диплом специалиста</t>
  </si>
  <si>
    <t>отсутствие</t>
  </si>
  <si>
    <t>не имеется</t>
  </si>
  <si>
    <t>X</t>
  </si>
  <si>
    <t>Нет</t>
  </si>
  <si>
    <t>Посредством операторов почтовой связи</t>
  </si>
  <si>
    <t>02</t>
  </si>
  <si>
    <t>июля</t>
  </si>
  <si>
    <t>21.08.2019 г.</t>
  </si>
  <si>
    <t>"Красноярский государственный аграрный университет" Наталье Ивановне Пыжиковой</t>
  </si>
  <si>
    <t>временное удостоверение личности</t>
  </si>
  <si>
    <t>заочной</t>
  </si>
  <si>
    <t>по договорам об оказании платных образовательных услуг</t>
  </si>
  <si>
    <t>диплом магистра</t>
  </si>
  <si>
    <t>03</t>
  </si>
  <si>
    <t>августа</t>
  </si>
  <si>
    <t>20.09.2019 г.</t>
  </si>
  <si>
    <t>04</t>
  </si>
  <si>
    <t>сентября</t>
  </si>
  <si>
    <t>от</t>
  </si>
  <si>
    <t>Фамилия</t>
  </si>
  <si>
    <t>05</t>
  </si>
  <si>
    <t>Имя</t>
  </si>
  <si>
    <t>06</t>
  </si>
  <si>
    <t>Отчество (при наличии)</t>
  </si>
  <si>
    <t>07</t>
  </si>
  <si>
    <t>08</t>
  </si>
  <si>
    <t>09</t>
  </si>
  <si>
    <t>Технологии и средства механизации сельского хозяйства</t>
  </si>
  <si>
    <t>(индекс, край/область, город, улица, дом, квартира)</t>
  </si>
  <si>
    <t>Заявление</t>
  </si>
  <si>
    <t>по</t>
  </si>
  <si>
    <t>форме обучения</t>
  </si>
  <si>
    <t>Необходимость создания специальных условий*</t>
  </si>
  <si>
    <r>
      <t xml:space="preserve">отметка </t>
    </r>
    <r>
      <rPr>
        <sz val="12"/>
        <color indexed="8"/>
        <rFont val="Wingdings 2"/>
        <family val="1"/>
      </rPr>
      <t>P</t>
    </r>
  </si>
  <si>
    <t>году</t>
  </si>
  <si>
    <t>Диплом</t>
  </si>
  <si>
    <t>Есть</t>
  </si>
  <si>
    <t>Ознакомлен, в том числе через информационные системы общего пользования:</t>
  </si>
  <si>
    <t>с копией свидетельства о государственной аккредитации (с приложением) или с информацией об отсутствии указанного свидетельства;</t>
  </si>
  <si>
    <t>В случае поступления в ФГБОУ ВО Красноярский ГАУ согласен с передачей вышеуказанных данных в информационные системы, базы и банки данных управления контингентом и персоналом ФГБОУ ВО Красноярский ГАУ с их последующей обработкой согласно действующему Законодательству РФ.</t>
  </si>
  <si>
    <r>
      <rPr>
        <b/>
        <sz val="12"/>
        <color indexed="8"/>
        <rFont val="Times New Roman"/>
        <family val="1"/>
      </rPr>
      <t>Ознакомлен</t>
    </r>
    <r>
      <rPr>
        <sz val="12"/>
        <color indexed="8"/>
        <rFont val="Times New Roman"/>
        <family val="1"/>
      </rPr>
      <t xml:space="preserve"> с информацией об ответственности за достоверность сведений, указываемых в заявлении и за подлинность подаваемых документов.</t>
    </r>
  </si>
  <si>
    <t>В случае необходимости предоставления свидетельства о признании документа иностранного государства об образовании, а также предоставления документа иностранного государства об образовании, к которому предъявляются требования легализации или проставления апостиля, обязуюсь предоставить соответствующие документы не позднее дня завершения приема заявлений о согласии на зачисление</t>
  </si>
  <si>
    <t>2020 г.</t>
  </si>
  <si>
    <t>(дата)</t>
  </si>
  <si>
    <t xml:space="preserve">   2020 г.</t>
  </si>
  <si>
    <t xml:space="preserve">на места </t>
  </si>
  <si>
    <t>Биологические науки</t>
  </si>
  <si>
    <t>Экология</t>
  </si>
  <si>
    <t xml:space="preserve">Почвоведение </t>
  </si>
  <si>
    <t>Физиология</t>
  </si>
  <si>
    <t>Системный анализ, управление и обработка информации</t>
  </si>
  <si>
    <t>Информатика и вычислительная техника</t>
  </si>
  <si>
    <t>Технология обработки, хранения и переработки злаковых, бобовых культур, крупяных продуктов, плодоовощной продукции и виноградарства</t>
  </si>
  <si>
    <t>Технологии, средства механизации и энергетическое оборудование в сельском, лесном и рыбном хозяйстве</t>
  </si>
  <si>
    <t>Электротехнологии и электрооборудование в сельском хозяйстве</t>
  </si>
  <si>
    <t>Сельское хозяйство</t>
  </si>
  <si>
    <t>Агрохимия</t>
  </si>
  <si>
    <t>Селекция и семеноводство сельскохозяйственных растений</t>
  </si>
  <si>
    <t>Диагностика болезней и терапия животных, патология, онкология и морфология животных</t>
  </si>
  <si>
    <t>Ветеринария и зоотехния</t>
  </si>
  <si>
    <t>Ветеринарная микробиология, вирусология, эпизоотология, микология с микотоксикологией и иммунология</t>
  </si>
  <si>
    <t>Ветеринарная фармакология с токсикологией</t>
  </si>
  <si>
    <t>Разведение, селекция и генетика сельскохозяйственных животных</t>
  </si>
  <si>
    <t>Кормопроизводство, кормление сельскохозяйственных животных и технология кормов</t>
  </si>
  <si>
    <t>Частная зоотехния, технология производства продуктов животноводства</t>
  </si>
  <si>
    <t xml:space="preserve">Отечественная история </t>
  </si>
  <si>
    <t>Исторические науки и археология</t>
  </si>
  <si>
    <t>Социальная философия</t>
  </si>
  <si>
    <t>Философия, этика и религиоведение</t>
  </si>
  <si>
    <t>Теория и история права и государства; история учений о праве и государстве</t>
  </si>
  <si>
    <t>Юриспруденция</t>
  </si>
  <si>
    <t>Уголовное право и криминология; уголовно-исполнительное право</t>
  </si>
  <si>
    <t>Уголовный процесс</t>
  </si>
  <si>
    <t xml:space="preserve">Криминалистика; судебно-экспертная деятельность; оперативно-розыскная деятельность </t>
  </si>
  <si>
    <t>Теория и методика профессионального образования</t>
  </si>
  <si>
    <t>Образование и педагогические науки</t>
  </si>
  <si>
    <t xml:space="preserve">Землеустройство, кадастр и мониторинг земель </t>
  </si>
  <si>
    <t xml:space="preserve">Гидрология суши, водные ресурсы, гидрохимия </t>
  </si>
  <si>
    <t>Промышленная экология и биотехнологии</t>
  </si>
  <si>
    <t>Науки о Земле</t>
  </si>
  <si>
    <t>Общее земледелие, растениеводство</t>
  </si>
  <si>
    <t>Экономика и управление народным хозяйством (АПК и сельское хозяйство)</t>
  </si>
  <si>
    <t>Экономика и управление народным хозяйством (логистика)</t>
  </si>
  <si>
    <t>выдан</t>
  </si>
  <si>
    <t>дата выдачи</t>
  </si>
  <si>
    <t>на русском языке</t>
  </si>
  <si>
    <t>Язык, на котором будет сдавать вступительный экзамен</t>
  </si>
  <si>
    <t>Публикация в журнале, включенном в Перечень ВАК или входящем в международные цитатно-аналитические базы</t>
  </si>
  <si>
    <t xml:space="preserve">Участие в выполнении гранта или договора на проведение научных исследований (руководитель или исполнитель) </t>
  </si>
  <si>
    <t>Диплом призового места научного конкурса/конференции, олимпиады «Я – профессионал», премии (стипендии) за достижения в научно-исследовательской деятельности</t>
  </si>
  <si>
    <t>Публикация в сборнике статей, материалах конференции</t>
  </si>
  <si>
    <t>Патенты на изобретения, патенты (свидетельства) на полезную модель, патенты на промышленный образец, патенты на селекционные достижения, свидетельства на программу для электронных вычислительных машин, базу данных, топологию интегральных микросхем, зарегистрированные в установленном порядке</t>
  </si>
  <si>
    <t>на английском языке</t>
  </si>
  <si>
    <t>):</t>
  </si>
  <si>
    <t>Прошу допустить меня к вступительному испытанию    (</t>
  </si>
  <si>
    <t xml:space="preserve">дата выдачи </t>
  </si>
  <si>
    <t>Кем выдан:</t>
  </si>
  <si>
    <t>г.     регистрационный номер</t>
  </si>
  <si>
    <t>наличие достижений</t>
  </si>
  <si>
    <t>общежитие</t>
  </si>
  <si>
    <t>(при наличии индивидуальных достижений – сведения о них оформляются приложением к заявлению; копии подтверждающих документов прилагаются к заявлению)</t>
  </si>
  <si>
    <t xml:space="preserve">Потребность в предоставлении общежития в период обучения: </t>
  </si>
  <si>
    <t>Нуждаюсь</t>
  </si>
  <si>
    <t>Не нуждаюсь</t>
  </si>
  <si>
    <t>об окончании аспирантуры (адъюнктуры) или диплома кандидата наук</t>
  </si>
  <si>
    <t xml:space="preserve">Подтверждаю, что я </t>
  </si>
  <si>
    <t>Ректору ФГБОУ ВО</t>
  </si>
  <si>
    <t>Красноярский ГАУ</t>
  </si>
  <si>
    <t>Н.И. Пыжиковой</t>
  </si>
  <si>
    <t>(дата подачи)</t>
  </si>
  <si>
    <t>ЗАЯВЛЕНИЕ О СОГЛАСИИ НА ЗАЧИСЛЕНИЕ В ФГБОУ ВО КРАСНОЯРСКИЙ ГАУ</t>
  </si>
  <si>
    <t xml:space="preserve">Я, </t>
  </si>
  <si>
    <t>(фамилия, имя, отчество (при наличии))</t>
  </si>
  <si>
    <t>подтверждаю свое согласие на зачисление для обучения в федеральное государственное бюджетное образовательное учреждение высшего образования «Красноярский государственный аграрный университет» (далее – Университет) по направлению подготовки (специальности):</t>
  </si>
  <si>
    <t>направленность (профиль):</t>
  </si>
  <si>
    <t>форма обучения</t>
  </si>
  <si>
    <t>на места</t>
  </si>
  <si>
    <r>
      <t xml:space="preserve">В течение </t>
    </r>
    <r>
      <rPr>
        <b/>
        <u val="single"/>
        <sz val="12"/>
        <rFont val="Times New Roman"/>
        <family val="1"/>
      </rPr>
      <t>первого года</t>
    </r>
    <r>
      <rPr>
        <sz val="12"/>
        <rFont val="Times New Roman"/>
        <family val="1"/>
      </rPr>
      <t xml:space="preserve"> обучения ОБЯЗУЮСЬ:</t>
    </r>
  </si>
  <si>
    <r>
      <t xml:space="preserve">     </t>
    </r>
    <r>
      <rPr>
        <b/>
        <sz val="12"/>
        <rFont val="Times New Roman"/>
        <family val="1"/>
      </rPr>
      <t>ПОДТВЕРЖДАЮ, что у МЕНЯ ОТСУТСТВУЮТ</t>
    </r>
    <r>
      <rPr>
        <sz val="12"/>
        <rFont val="Times New Roman"/>
        <family val="1"/>
      </rPr>
      <t xml:space="preserve"> действительные (не отозванные) заявления о согласии на зачисление на обучение по программам высшего образования данного уровня (для зачисления на обучение по программам бакалавриата или программам специалитета – заявления о согласии на зачисление на обучение по программам бакалавриата и программам специалитета) на места в рамках контрольных цифр приема, в том числе </t>
    </r>
    <r>
      <rPr>
        <b/>
        <sz val="12"/>
        <rFont val="Times New Roman"/>
        <family val="1"/>
      </rPr>
      <t>ПОДАННЫЕ В ДРУГИЕ ОРГАНИЗАЦИИ.</t>
    </r>
  </si>
  <si>
    <t>С Уставом Университета, образовательными программами и другими документами, регламентирующими осуществление образовательной деятельности, правами и обязанностями обучающихся, ознакомлен.</t>
  </si>
  <si>
    <t>очная</t>
  </si>
  <si>
    <t>заочная</t>
  </si>
  <si>
    <t>1 приоритет:</t>
  </si>
  <si>
    <t>2 приоритет:</t>
  </si>
  <si>
    <t>3 приоритет:</t>
  </si>
  <si>
    <t>Сведения об индивидуальных достижениях (Приложение к заявлению № ______)</t>
  </si>
  <si>
    <t>Фамилия Имя Отчество</t>
  </si>
  <si>
    <t>Направление подготовки</t>
  </si>
  <si>
    <t>Направленность (профиль)</t>
  </si>
  <si>
    <t>Перечень индивидуальных достижений</t>
  </si>
  <si>
    <t>1.</t>
  </si>
  <si>
    <t>2.</t>
  </si>
  <si>
    <t>3.</t>
  </si>
  <si>
    <t>Участие в выполнении гранта или договора на проведение научных исследований (руководитель или исполнитель)</t>
  </si>
  <si>
    <t>Уведомлен, что:</t>
  </si>
  <si>
    <t>- баллы за индивидуальные достижения начисляются, если их тематика соответствует направлению подготовки и направленности (профилю),</t>
  </si>
  <si>
    <t>- баллы за индивидуальные достижения начисляются, если предоставлены документы, подтверждающие получение результатов индивидуальных достижений</t>
  </si>
  <si>
    <t>- поступающему может быть начислено за индивидуальные достижения не более 30 баллов суммарно</t>
  </si>
  <si>
    <t>Сведения о намерении сдавать вступительные испытания дистанционно:</t>
  </si>
  <si>
    <t>*Перечень                         специальных условий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</si>
  <si>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</si>
  <si>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</si>
  <si>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</si>
  <si>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</si>
  <si>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</si>
  <si>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</si>
  <si>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</si>
  <si>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</si>
  <si>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</si>
  <si>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</si>
  <si>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</si>
  <si>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</si>
  <si>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</si>
  <si>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</si>
  <si>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</si>
  <si>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</si>
  <si>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</si>
  <si>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</si>
  <si>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</si>
  <si>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</si>
  <si>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</si>
  <si>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</si>
  <si>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b/>
        <sz val="12"/>
        <color indexed="8"/>
        <rFont val="Times New Roman"/>
        <family val="1"/>
      </rPr>
      <t>Подтверждаю согласие на обработку</t>
    </r>
    <r>
      <rPr>
        <sz val="12"/>
        <color indexed="8"/>
        <rFont val="Times New Roman"/>
        <family val="1"/>
      </rPr>
      <t>, передачу третьим лицам, хранение своих персональных данных, в том числе: фамилии, имени, отчества, паспортных данных, даты и места рождения, данных о прописке и фактическом месте проживания, телефонных номеров, адресов электронной почты, фотографии, профессиональной подготовке и образовании, в информационных системах, базах и банках данных в порядке, установленном Федеральным законом от 27 июля 2006 г. № 152-ФЗ «О персональных данных».</t>
    </r>
  </si>
  <si>
    <r>
      <t xml:space="preserve">При поступлении на места в рамках контрольных цифр приема: </t>
    </r>
    <r>
      <rPr>
        <b/>
        <sz val="12"/>
        <color indexed="8"/>
        <rFont val="Times New Roman"/>
        <family val="1"/>
      </rPr>
      <t>не имею</t>
    </r>
    <r>
      <rPr>
        <sz val="12"/>
        <color indexed="8"/>
        <rFont val="Times New Roman"/>
        <family val="1"/>
      </rPr>
      <t xml:space="preserve"> диплома </t>
    </r>
  </si>
  <si>
    <t>Пикулева В.Л., Солютин И.Р. Получение полуфабриката из плодов черёмухи обыкновенной Восточной Сибири // Вестник КрасГАУ. – 2013. – № 6 – С. 135-140.</t>
  </si>
  <si>
    <t>отображать</t>
  </si>
  <si>
    <t>4.</t>
  </si>
  <si>
    <t>5.</t>
  </si>
  <si>
    <t>6.</t>
  </si>
  <si>
    <t>7.</t>
  </si>
  <si>
    <t>8.</t>
  </si>
  <si>
    <t>9.</t>
  </si>
  <si>
    <t>10.</t>
  </si>
  <si>
    <t>ПРИМЕР ОФОРМЛЕНИЯ:</t>
  </si>
  <si>
    <t>ПРИМЕРЫ ОФОРМЛЕНИЯ:</t>
  </si>
  <si>
    <t>Российский фонд фундаментальных исследований, 2013 г., проект 13-04-01305 А «Воздействие трития на морские светящиеся бактерии. Радиационный гормезис и радиационная токсичность»</t>
  </si>
  <si>
    <t>Рыгалова Е. А., Величко Н. А., Смольникова Я. В., Шломина В. А. Способ получения мармелада желейного из костяники каменистой // Пат. 2613290 Российская Федерация. МПК A23L 21/10 (2016.01). – заявл. 29.10.2015; опубл. 15.03.2017. Бюл. № 8. – 3 с.</t>
  </si>
  <si>
    <t>Диплом II степени международной научно-практической конференции «Инновационные тенденции развития российской науки», секция №6 «Научные аспекты производства продуктов питания из растительного и животного сырья», Красноярск, 2017. Тема доклада «_____».</t>
  </si>
  <si>
    <t>Приказ Министерства образования и науки Российской Федерации № 860 от 29.08.2017 г. «О назначении стипендий Президента Российской Федерации и стипендий Правительства Российской федерации студентам … на 2017/18 учебный год» (обучался по направлению подготовки ХХ.ХХ.ХХ)</t>
  </si>
  <si>
    <t>Сумина А.В., Полонский В.И. К вопросу изучения содержания белка в зерне ячменя и овса, выращенного в различных географических условиях // Научные инновации - аграрному производству: мат-лы Междунар. науч.-практ. конф. – Омск, 2018. – С. 748-752.</t>
  </si>
  <si>
    <t>Глазырин А.С., Силин В.Е., Белая Л.Ф. Моделирование потоков сырья в технологической системе получения желейно-фруктового мармелада с порошком высушенных плодов черёмухи // Свидетельство о государственной регистрации программы для ЭВМ № 2015612397, дата регистрации: 18.02.2015</t>
  </si>
  <si>
    <t>заполняются в именительном падеже, например</t>
  </si>
  <si>
    <t>Сидоров</t>
  </si>
  <si>
    <t xml:space="preserve">Иван </t>
  </si>
  <si>
    <t>Петрович</t>
  </si>
  <si>
    <t>Например: Российская Федерация</t>
  </si>
  <si>
    <t>заполнняйте ПОЛНОСТЬЮ, без сокращений - так, как указано в Вашем паспорте</t>
  </si>
  <si>
    <t>Место проведения - это населенный пункт, из которого вы планируете выходить в видеоконференцию экзамена</t>
  </si>
  <si>
    <t>заполняется при необходимости создания специальный условий в связи с инвалидностью</t>
  </si>
  <si>
    <t>заполнняйте ПОЛНОСТЬЮ, без сокращений - так, как указано в Вашем дипломе</t>
  </si>
  <si>
    <t>если Вы указываете, что у Вас имеются индивидуальные достижения, соответствующие направлению подготовки и направлености, на которую Вы поступаете, то ОБЯЗАТЕЛЬНО на листе "Индивидуальные достижения" нужно заполнить сведения об этих индивидуальных достижениях</t>
  </si>
  <si>
    <t>Да        /    Нет</t>
  </si>
  <si>
    <t>Внимание! Заполните информацию об индивидуальных достижениях, наличие которых Вы указали в заявлении:</t>
  </si>
  <si>
    <t>в числовом формате. Например: 05.07.1990</t>
  </si>
  <si>
    <t>выберите из списка</t>
  </si>
  <si>
    <t>укажите серию, номер паспорта и дату выдачи в цифровом формате</t>
  </si>
  <si>
    <t>заполняйте ПОЛНОСТЬЮ - ИНДЕКС, край/область, населенный пункт, улица, дом, квартира</t>
  </si>
  <si>
    <t>например:     (391) 224-77-88</t>
  </si>
  <si>
    <t>например:     8-908-111-22-33      aaabbb1122@mail.ru</t>
  </si>
  <si>
    <t xml:space="preserve">телефон (домашний (с кодом города)): </t>
  </si>
  <si>
    <t xml:space="preserve">телефон (сотовый): </t>
  </si>
  <si>
    <t>05.06.01 Науки о Земле</t>
  </si>
  <si>
    <t>06.06.01 Биологические науки</t>
  </si>
  <si>
    <t>09.06.01 Информатика и вычислительная техника</t>
  </si>
  <si>
    <t>19.06.01 Промышленная экология и биотехнологии</t>
  </si>
  <si>
    <t>35.06.01 Сельское хозяйство</t>
  </si>
  <si>
    <t>35.06.04 Технологии, средства механизации и энергетическое оборудование в сельском, лесном и рыбном хозяйстве</t>
  </si>
  <si>
    <t>36.06.01 Ветеринария и зоотехния</t>
  </si>
  <si>
    <t>38.06.01 Экономика</t>
  </si>
  <si>
    <t>40.06.01 Юриспруденция</t>
  </si>
  <si>
    <t>44.06.01 Образование и педагогические науки</t>
  </si>
  <si>
    <t>46.06.01 Исторические науки и археология</t>
  </si>
  <si>
    <t>47.06.01 Философия, этика и религиоведение</t>
  </si>
  <si>
    <t>очной - в рамках контрольных цифр приема</t>
  </si>
  <si>
    <t>очной - в пределах целевой квоты</t>
  </si>
  <si>
    <t>очной - по договорам об оказании платных образовательных услуг</t>
  </si>
  <si>
    <t>заочной - по договорам об оказании платных образовательных услуг</t>
  </si>
  <si>
    <t>заочной - в пределах целевой квоты</t>
  </si>
  <si>
    <t>заочной - в рамках контрольных цифр приема</t>
  </si>
  <si>
    <t>НЕТ</t>
  </si>
  <si>
    <t>ДА</t>
  </si>
  <si>
    <r>
      <t xml:space="preserve">Если у Вас </t>
    </r>
    <r>
      <rPr>
        <b/>
        <sz val="12"/>
        <rFont val="Times New Roman"/>
        <family val="1"/>
      </rPr>
      <t>есть диплом об окончании аспирантуры или диплом кандидата наук</t>
    </r>
    <r>
      <rPr>
        <sz val="12"/>
        <rFont val="Times New Roman"/>
        <family val="1"/>
      </rPr>
      <t xml:space="preserve"> - снимите галочку и в выпадающем меню выберите пункт "Х"</t>
    </r>
  </si>
  <si>
    <r>
      <t xml:space="preserve">Данное поле - </t>
    </r>
    <r>
      <rPr>
        <b/>
        <sz val="12"/>
        <rFont val="Times New Roman"/>
        <family val="1"/>
      </rPr>
      <t>для лиц с документом иностранного государства об образовании</t>
    </r>
    <r>
      <rPr>
        <sz val="12"/>
        <rFont val="Times New Roman"/>
        <family val="1"/>
      </rPr>
      <t>, требующим легализации или апостилирования. В раскрывающимся списке выберите пустую строку, при распечатке - поставьте свою подпись.</t>
    </r>
  </si>
  <si>
    <t>Справа зеленой заливкой показаны примеры и рекомендации к заполнению</t>
  </si>
  <si>
    <t>Заполните заявление (поля, выделенные желтой заливкой).</t>
  </si>
  <si>
    <t>Распечатайте заявление (желательно - на одном листе бумаги с двух сторон).</t>
  </si>
  <si>
    <t>Поставьте подписи и дату</t>
  </si>
  <si>
    <t>После распечатывания заявления поставьте свои подписи во всех ячейках столбца "Подпись поступающего", за исключением отмеченных знаком "Х"</t>
  </si>
  <si>
    <t>После распечатывания заявления поставьте дату и подпись</t>
  </si>
  <si>
    <t>ВНИМАНИЕ! В этой строке НЕ СТАВИТЬ свою подпись и дату</t>
  </si>
  <si>
    <t>выберите из списка,                                                                                                                  затем выберите форму обучения и основу обучения по приоритетам</t>
  </si>
  <si>
    <t>ВНИМАНИЕ! В этом файле три формы: заявление, информация об индивидуальных достижениях и согласие на зачисление.</t>
  </si>
  <si>
    <t>Информацию об индивидуальных достижениях - заполняете при наличии индивидуальных достижений</t>
  </si>
  <si>
    <t>Заявление о согласии на зачисление - заполняется ОБЯЗАТЕЛЬНО (при подаче заявления или в установленные сроки)!!!</t>
  </si>
  <si>
    <t>Перед распечаткой скройте пустые строки (см. справа поле "отображать")</t>
  </si>
  <si>
    <t>После заполнения перечня достижений (перед распечаткой) в поле слева раскройте список и снимите галочку "Пустые"</t>
  </si>
  <si>
    <t>Распечатайте, поставьте дату и подпись</t>
  </si>
  <si>
    <t>выберите форму обучения и основу обучения, по которым Вы хотите быть зачисленным в университет</t>
  </si>
  <si>
    <t>поставьте галочку в соответствующем пункте</t>
  </si>
  <si>
    <t>после распечатывания заявления поставьте дату</t>
  </si>
  <si>
    <t>после распечатывания заявления поставьте подпись</t>
  </si>
  <si>
    <r>
      <t xml:space="preserve">Данное поле - для лиц, которые закончили вуз в этом году и </t>
    </r>
    <r>
      <rPr>
        <b/>
        <sz val="12"/>
        <rFont val="Times New Roman"/>
        <family val="1"/>
      </rPr>
      <t xml:space="preserve">еще не получили на руки </t>
    </r>
    <r>
      <rPr>
        <sz val="12"/>
        <rFont val="Times New Roman"/>
        <family val="1"/>
      </rPr>
      <t>диплом о высшем образовании. В раскрывающимся списке выберите пустую строку, при распечатке - поставьте свою подпись.</t>
    </r>
  </si>
  <si>
    <t>Наличие или отсутствие</t>
  </si>
  <si>
    <t xml:space="preserve">Правилами приема): </t>
  </si>
  <si>
    <t xml:space="preserve">Способ возврата документов (в случае непоступления на обучение и в иных случаях, установленных </t>
  </si>
  <si>
    <t>Лично        /    Нет</t>
  </si>
  <si>
    <t>Почтой</t>
  </si>
  <si>
    <t>Подано                     первично            вторично</t>
  </si>
  <si>
    <t>с правилами приема, утвержденными Университетом, в том числе с правилами подачи апелляции по результатам вступительных испытаний;</t>
  </si>
  <si>
    <t>заявления о приеме)</t>
  </si>
  <si>
    <r>
      <t xml:space="preserve">    - представить в </t>
    </r>
    <r>
      <rPr>
        <b/>
        <u val="single"/>
        <sz val="12"/>
        <rFont val="Times New Roman"/>
        <family val="1"/>
      </rPr>
      <t>приемную комиссию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оригинал документа</t>
    </r>
    <r>
      <rPr>
        <sz val="12"/>
        <rFont val="Times New Roman"/>
        <family val="1"/>
      </rPr>
      <t>, удостоверяющего образование соответствующего уровня, необходимого для зачисления (при поступлении на места в рамках контрольных цифр приема, в том числе на места в пределах квот);</t>
    </r>
  </si>
  <si>
    <t xml:space="preserve">  - предоставить документ (документы) иностранного государства об образовании или об образовании и о квалификации, которые требуют в соответствии с подпунктом 3 пункта 68 Порядка № 1147 и пунктом 24 Порядка № 13 представления также свидетельства о признании иностранного образования и (или) иностранной квалификации (далее - свидетельство),                   
                              </t>
  </si>
  <si>
    <t xml:space="preserve">поступающий при отсутствии свидетельства допускается организацией к участию в конкурсе по результатам оценки иностранного образования и (или) иностранной квалификации, проводимой организацией самостоятельно, с последующим получением и предоставлением свидетельства в течение первого года обучения;                              
                              </t>
  </si>
  <si>
    <t xml:space="preserve">     - пройти обязательный предварительный медицинский осмотр (обследование) при обучении по специальностям и направлениям подготовки, входящим в перечень специальностей и </t>
  </si>
  <si>
    <t>направлений подготовки, при приеме на обучение по которым поступающие проходят  обязательные предварительные медицинские осмотры (обследования), в порядке, установленном при заключении трудового договора или служебного контракта по соответствующей должности или специальности, утвержденном постановлением Правительства РФ от 14.08.2013 № 697.</t>
  </si>
  <si>
    <r>
      <rPr>
        <b/>
        <sz val="12"/>
        <color indexed="8"/>
        <rFont val="Times New Roman"/>
        <family val="1"/>
      </rPr>
      <t>Обязуюсь</t>
    </r>
    <r>
      <rPr>
        <sz val="12"/>
        <color indexed="8"/>
        <rFont val="Times New Roman"/>
        <family val="1"/>
      </rPr>
      <t xml:space="preserve"> предоставить документ установленного образца не позднее дня завершения приема заявления о согласии на зачисление (если документ не представлен при подаче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</si>
</sst>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Wingdings 2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.5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0"/>
      <name val="Times New Roman"/>
      <family val="1"/>
    </font>
    <font>
      <sz val="8"/>
      <color theme="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49" fontId="67" fillId="33" borderId="10" xfId="0" applyNumberFormat="1" applyFont="1" applyFill="1" applyBorder="1" applyAlignment="1" applyProtection="1">
      <alignment vertical="center"/>
      <protection locked="0"/>
    </xf>
    <xf numFmtId="0" fontId="67" fillId="33" borderId="10" xfId="0" applyFont="1" applyFill="1" applyBorder="1" applyAlignment="1" applyProtection="1">
      <alignment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67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6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49" fontId="67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67" fillId="0" borderId="0" xfId="0" applyNumberFormat="1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 vertical="center"/>
      <protection/>
    </xf>
    <xf numFmtId="49" fontId="67" fillId="0" borderId="12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49" fontId="67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 applyProtection="1">
      <alignment horizontal="right"/>
      <protection/>
    </xf>
    <xf numFmtId="0" fontId="67" fillId="0" borderId="13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/>
      <protection/>
    </xf>
    <xf numFmtId="0" fontId="67" fillId="33" borderId="14" xfId="0" applyFont="1" applyFill="1" applyBorder="1" applyAlignment="1" applyProtection="1">
      <alignment horizontal="left" vertical="center"/>
      <protection/>
    </xf>
    <xf numFmtId="0" fontId="69" fillId="0" borderId="0" xfId="0" applyFont="1" applyAlignment="1" applyProtection="1">
      <alignment horizontal="center" vertical="top"/>
      <protection/>
    </xf>
    <xf numFmtId="0" fontId="67" fillId="0" borderId="10" xfId="0" applyFont="1" applyBorder="1" applyAlignment="1" applyProtection="1">
      <alignment horizontal="right" vertical="center"/>
      <protection/>
    </xf>
    <xf numFmtId="0" fontId="67" fillId="0" borderId="10" xfId="0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49" fontId="50" fillId="0" borderId="0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49" fontId="70" fillId="0" borderId="0" xfId="0" applyNumberFormat="1" applyFont="1" applyBorder="1" applyAlignment="1" applyProtection="1">
      <alignment horizontal="center" vertical="top"/>
      <protection/>
    </xf>
    <xf numFmtId="0" fontId="50" fillId="0" borderId="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50" fillId="0" borderId="0" xfId="0" applyNumberFormat="1" applyFont="1" applyAlignment="1" applyProtection="1">
      <alignment/>
      <protection/>
    </xf>
    <xf numFmtId="14" fontId="5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1" fillId="0" borderId="0" xfId="53" applyFont="1" applyProtection="1">
      <alignment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left"/>
      <protection/>
    </xf>
    <xf numFmtId="0" fontId="72" fillId="0" borderId="11" xfId="0" applyFont="1" applyBorder="1" applyAlignment="1" applyProtection="1">
      <alignment vertical="top" wrapText="1"/>
      <protection/>
    </xf>
    <xf numFmtId="0" fontId="72" fillId="0" borderId="15" xfId="0" applyFont="1" applyBorder="1" applyAlignment="1" applyProtection="1">
      <alignment/>
      <protection/>
    </xf>
    <xf numFmtId="0" fontId="67" fillId="0" borderId="0" xfId="0" applyFont="1" applyAlignment="1" applyProtection="1">
      <alignment horizontal="justify"/>
      <protection/>
    </xf>
    <xf numFmtId="0" fontId="72" fillId="0" borderId="0" xfId="0" applyFont="1" applyFill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vertical="center"/>
      <protection/>
    </xf>
    <xf numFmtId="0" fontId="73" fillId="0" borderId="15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Fill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 vertical="top" wrapText="1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73" fillId="34" borderId="0" xfId="0" applyFont="1" applyFill="1" applyAlignment="1" applyProtection="1">
      <alignment/>
      <protection/>
    </xf>
    <xf numFmtId="0" fontId="76" fillId="34" borderId="0" xfId="0" applyFont="1" applyFill="1" applyAlignment="1" applyProtection="1">
      <alignment vertical="top" wrapText="1"/>
      <protection/>
    </xf>
    <xf numFmtId="0" fontId="73" fillId="0" borderId="0" xfId="0" applyFont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wrapText="1"/>
      <protection/>
    </xf>
    <xf numFmtId="0" fontId="4" fillId="34" borderId="0" xfId="0" applyFont="1" applyFill="1" applyAlignment="1" applyProtection="1">
      <alignment vertical="top" wrapText="1"/>
      <protection/>
    </xf>
    <xf numFmtId="0" fontId="67" fillId="33" borderId="0" xfId="0" applyFont="1" applyFill="1" applyAlignment="1">
      <alignment vertical="center"/>
    </xf>
    <xf numFmtId="0" fontId="67" fillId="33" borderId="12" xfId="0" applyFont="1" applyFill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horizontal="center" vertical="top" wrapText="1"/>
      <protection/>
    </xf>
    <xf numFmtId="0" fontId="6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9" fillId="0" borderId="0" xfId="0" applyFont="1" applyAlignment="1" applyProtection="1">
      <alignment horizontal="center" vertical="top"/>
      <protection/>
    </xf>
    <xf numFmtId="0" fontId="72" fillId="35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 wrapText="1"/>
      <protection/>
    </xf>
    <xf numFmtId="0" fontId="0" fillId="34" borderId="0" xfId="0" applyFill="1" applyAlignment="1" applyProtection="1">
      <alignment/>
      <protection/>
    </xf>
    <xf numFmtId="0" fontId="70" fillId="0" borderId="0" xfId="0" applyNumberFormat="1" applyFont="1" applyBorder="1" applyAlignment="1" applyProtection="1">
      <alignment horizontal="left" vertical="top"/>
      <protection/>
    </xf>
    <xf numFmtId="0" fontId="50" fillId="0" borderId="0" xfId="0" applyFont="1" applyAlignment="1" applyProtection="1">
      <alignment horizontal="left"/>
      <protection/>
    </xf>
    <xf numFmtId="49" fontId="50" fillId="0" borderId="0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77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8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8" fillId="0" borderId="11" xfId="0" applyFont="1" applyBorder="1" applyAlignment="1" applyProtection="1">
      <alignment horizontal="center" vertical="center" wrapText="1"/>
      <protection/>
    </xf>
    <xf numFmtId="49" fontId="67" fillId="33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4" xfId="0" applyFont="1" applyBorder="1" applyAlignment="1" applyProtection="1">
      <alignment vertical="center" wrapText="1"/>
      <protection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left" vertical="top" wrapText="1"/>
      <protection/>
    </xf>
    <xf numFmtId="49" fontId="67" fillId="33" borderId="10" xfId="0" applyNumberFormat="1" applyFont="1" applyFill="1" applyBorder="1" applyAlignment="1" applyProtection="1">
      <alignment horizontal="left" vertical="center"/>
      <protection locked="0"/>
    </xf>
    <xf numFmtId="0" fontId="77" fillId="0" borderId="0" xfId="0" applyFont="1" applyAlignment="1" applyProtection="1">
      <alignment horizontal="left" wrapText="1"/>
      <protection/>
    </xf>
    <xf numFmtId="0" fontId="69" fillId="0" borderId="0" xfId="0" applyFont="1" applyBorder="1" applyAlignment="1" applyProtection="1">
      <alignment horizontal="center" vertical="top" wrapText="1"/>
      <protection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left" vertical="center" wrapText="1"/>
      <protection/>
    </xf>
    <xf numFmtId="0" fontId="4" fillId="34" borderId="0" xfId="0" applyFont="1" applyFill="1" applyAlignment="1" applyProtection="1">
      <alignment horizontal="left" vertical="top" wrapText="1"/>
      <protection/>
    </xf>
    <xf numFmtId="0" fontId="67" fillId="0" borderId="16" xfId="0" applyFont="1" applyFill="1" applyBorder="1" applyAlignment="1" applyProtection="1">
      <alignment horizontal="left" vertical="center" wrapText="1"/>
      <protection/>
    </xf>
    <xf numFmtId="0" fontId="67" fillId="0" borderId="15" xfId="0" applyFont="1" applyFill="1" applyBorder="1" applyAlignment="1" applyProtection="1">
      <alignment horizontal="left" vertical="center" wrapText="1"/>
      <protection/>
    </xf>
    <xf numFmtId="0" fontId="67" fillId="0" borderId="17" xfId="0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horizontal="left" vertical="center" wrapText="1"/>
      <protection/>
    </xf>
    <xf numFmtId="0" fontId="67" fillId="33" borderId="0" xfId="0" applyFont="1" applyFill="1" applyBorder="1" applyAlignment="1" applyProtection="1">
      <alignment horizontal="left" vertical="center" wrapText="1"/>
      <protection locked="0"/>
    </xf>
    <xf numFmtId="0" fontId="67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7" fillId="0" borderId="2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67" fillId="0" borderId="22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23" xfId="0" applyFont="1" applyBorder="1" applyAlignment="1" applyProtection="1">
      <alignment horizontal="center" vertical="center" wrapText="1"/>
      <protection/>
    </xf>
    <xf numFmtId="0" fontId="67" fillId="0" borderId="24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4" xfId="0" applyFont="1" applyBorder="1" applyAlignment="1" applyProtection="1">
      <alignment horizontal="center" vertical="center" wrapText="1"/>
      <protection/>
    </xf>
    <xf numFmtId="0" fontId="67" fillId="0" borderId="21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67" fillId="0" borderId="13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67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67" fillId="0" borderId="12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73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 applyProtection="1">
      <alignment horizontal="center"/>
      <protection locked="0"/>
    </xf>
    <xf numFmtId="0" fontId="69" fillId="0" borderId="12" xfId="0" applyFont="1" applyBorder="1" applyAlignment="1" applyProtection="1">
      <alignment horizontal="center" vertical="top"/>
      <protection/>
    </xf>
    <xf numFmtId="0" fontId="83" fillId="0" borderId="12" xfId="0" applyFont="1" applyBorder="1" applyAlignment="1" applyProtection="1">
      <alignment horizontal="center" vertical="top"/>
      <protection/>
    </xf>
    <xf numFmtId="0" fontId="6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67" fillId="0" borderId="22" xfId="0" applyNumberFormat="1" applyFont="1" applyBorder="1" applyAlignment="1" applyProtection="1">
      <alignment vertical="center" wrapText="1"/>
      <protection/>
    </xf>
    <xf numFmtId="0" fontId="67" fillId="0" borderId="12" xfId="0" applyNumberFormat="1" applyFont="1" applyBorder="1" applyAlignment="1" applyProtection="1">
      <alignment vertical="center" wrapText="1"/>
      <protection/>
    </xf>
    <xf numFmtId="0" fontId="67" fillId="0" borderId="23" xfId="0" applyNumberFormat="1" applyFont="1" applyBorder="1" applyAlignment="1" applyProtection="1">
      <alignment vertical="center" wrapText="1"/>
      <protection/>
    </xf>
    <xf numFmtId="0" fontId="67" fillId="0" borderId="24" xfId="0" applyNumberFormat="1" applyFont="1" applyBorder="1" applyAlignment="1" applyProtection="1">
      <alignment vertical="center" wrapText="1"/>
      <protection/>
    </xf>
    <xf numFmtId="0" fontId="67" fillId="0" borderId="10" xfId="0" applyNumberFormat="1" applyFont="1" applyBorder="1" applyAlignment="1" applyProtection="1">
      <alignment vertical="center" wrapText="1"/>
      <protection/>
    </xf>
    <xf numFmtId="0" fontId="67" fillId="0" borderId="14" xfId="0" applyNumberFormat="1" applyFont="1" applyBorder="1" applyAlignment="1" applyProtection="1">
      <alignment vertical="center" wrapText="1"/>
      <protection/>
    </xf>
    <xf numFmtId="0" fontId="67" fillId="0" borderId="16" xfId="0" applyFont="1" applyBorder="1" applyAlignment="1" applyProtection="1">
      <alignment vertical="center" wrapText="1"/>
      <protection/>
    </xf>
    <xf numFmtId="0" fontId="67" fillId="0" borderId="15" xfId="0" applyFont="1" applyBorder="1" applyAlignment="1" applyProtection="1">
      <alignment vertical="center" wrapText="1"/>
      <protection/>
    </xf>
    <xf numFmtId="0" fontId="67" fillId="0" borderId="17" xfId="0" applyFont="1" applyBorder="1" applyAlignment="1" applyProtection="1">
      <alignment vertical="center" wrapText="1"/>
      <protection/>
    </xf>
    <xf numFmtId="0" fontId="67" fillId="0" borderId="2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20" xfId="0" applyFont="1" applyFill="1" applyBorder="1" applyAlignment="1" applyProtection="1">
      <alignment horizontal="center" vertical="center"/>
      <protection locked="0"/>
    </xf>
    <xf numFmtId="0" fontId="67" fillId="0" borderId="24" xfId="0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center" wrapText="1"/>
      <protection/>
    </xf>
    <xf numFmtId="0" fontId="68" fillId="0" borderId="22" xfId="0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67" fillId="0" borderId="22" xfId="0" applyFont="1" applyBorder="1" applyAlignment="1" applyProtection="1">
      <alignment horizontal="left" vertical="center" wrapText="1"/>
      <protection/>
    </xf>
    <xf numFmtId="0" fontId="67" fillId="0" borderId="12" xfId="0" applyFont="1" applyBorder="1" applyAlignment="1" applyProtection="1">
      <alignment horizontal="left" vertical="center" wrapText="1"/>
      <protection/>
    </xf>
    <xf numFmtId="0" fontId="67" fillId="0" borderId="23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67" fillId="0" borderId="21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67" fillId="33" borderId="15" xfId="0" applyNumberFormat="1" applyFont="1" applyFill="1" applyBorder="1" applyAlignment="1" applyProtection="1">
      <alignment horizontal="left" vertical="center"/>
      <protection locked="0"/>
    </xf>
    <xf numFmtId="49" fontId="0" fillId="33" borderId="15" xfId="0" applyNumberFormat="1" applyFill="1" applyBorder="1" applyAlignment="1" applyProtection="1">
      <alignment horizontal="left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0" fontId="67" fillId="0" borderId="24" xfId="0" applyFont="1" applyBorder="1" applyAlignment="1" applyProtection="1">
      <alignment horizontal="left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6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67" fillId="33" borderId="15" xfId="0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69" fillId="0" borderId="12" xfId="0" applyFont="1" applyFill="1" applyBorder="1" applyAlignment="1" applyProtection="1">
      <alignment horizontal="center" vertical="top"/>
      <protection/>
    </xf>
    <xf numFmtId="0" fontId="4" fillId="33" borderId="10" xfId="42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67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84" fillId="0" borderId="16" xfId="0" applyFont="1" applyBorder="1" applyAlignment="1" applyProtection="1">
      <alignment horizontal="left" vertical="center"/>
      <protection/>
    </xf>
    <xf numFmtId="0" fontId="84" fillId="0" borderId="15" xfId="0" applyFont="1" applyBorder="1" applyAlignment="1" applyProtection="1">
      <alignment horizontal="left" vertical="center"/>
      <protection/>
    </xf>
    <xf numFmtId="0" fontId="84" fillId="0" borderId="17" xfId="0" applyFont="1" applyBorder="1" applyAlignment="1" applyProtection="1">
      <alignment horizontal="left" vertical="center"/>
      <protection/>
    </xf>
    <xf numFmtId="0" fontId="72" fillId="0" borderId="12" xfId="0" applyFont="1" applyBorder="1" applyAlignment="1" applyProtection="1">
      <alignment horizontal="left" vertical="top" wrapText="1"/>
      <protection/>
    </xf>
    <xf numFmtId="0" fontId="68" fillId="0" borderId="11" xfId="0" applyFont="1" applyBorder="1" applyAlignment="1" applyProtection="1">
      <alignment horizontal="center" vertical="center" wrapText="1"/>
      <protection/>
    </xf>
    <xf numFmtId="0" fontId="72" fillId="33" borderId="10" xfId="0" applyFont="1" applyFill="1" applyBorder="1" applyAlignment="1" applyProtection="1">
      <alignment horizontal="left" vertical="center"/>
      <protection locked="0"/>
    </xf>
    <xf numFmtId="0" fontId="72" fillId="0" borderId="11" xfId="0" applyFont="1" applyBorder="1" applyAlignment="1" applyProtection="1">
      <alignment horizontal="left" vertical="top" wrapText="1"/>
      <protection/>
    </xf>
    <xf numFmtId="0" fontId="67" fillId="0" borderId="21" xfId="0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67" fillId="0" borderId="13" xfId="0" applyFont="1" applyBorder="1" applyAlignment="1" applyProtection="1">
      <alignment horizontal="left" vertical="center" wrapText="1"/>
      <protection/>
    </xf>
    <xf numFmtId="0" fontId="85" fillId="35" borderId="0" xfId="0" applyFont="1" applyFill="1" applyAlignment="1" applyProtection="1">
      <alignment horizontal="left" vertical="top" wrapText="1" indent="5"/>
      <protection/>
    </xf>
    <xf numFmtId="0" fontId="73" fillId="35" borderId="0" xfId="0" applyFont="1" applyFill="1" applyAlignment="1" applyProtection="1">
      <alignment horizontal="left" vertical="top" wrapText="1" indent="5"/>
      <protection/>
    </xf>
    <xf numFmtId="0" fontId="72" fillId="36" borderId="11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Border="1" applyAlignment="1" applyProtection="1">
      <alignment horizontal="center"/>
      <protection/>
    </xf>
    <xf numFmtId="0" fontId="67" fillId="0" borderId="16" xfId="0" applyFont="1" applyBorder="1" applyAlignment="1" applyProtection="1">
      <alignment horizontal="center" vertical="top" wrapText="1"/>
      <protection/>
    </xf>
    <xf numFmtId="0" fontId="67" fillId="0" borderId="17" xfId="0" applyFont="1" applyBorder="1" applyAlignment="1" applyProtection="1">
      <alignment horizontal="center" vertical="top" wrapText="1"/>
      <protection/>
    </xf>
    <xf numFmtId="0" fontId="67" fillId="0" borderId="11" xfId="0" applyFont="1" applyBorder="1" applyAlignment="1" applyProtection="1">
      <alignment horizontal="left" vertical="top" wrapText="1"/>
      <protection/>
    </xf>
    <xf numFmtId="0" fontId="72" fillId="0" borderId="11" xfId="0" applyFont="1" applyBorder="1" applyAlignment="1" applyProtection="1">
      <alignment horizontal="center" vertical="top" wrapText="1"/>
      <protection/>
    </xf>
    <xf numFmtId="0" fontId="67" fillId="0" borderId="11" xfId="0" applyFont="1" applyBorder="1" applyAlignment="1" applyProtection="1">
      <alignment horizontal="center" vertical="top" wrapText="1"/>
      <protection/>
    </xf>
    <xf numFmtId="0" fontId="67" fillId="0" borderId="10" xfId="0" applyFont="1" applyBorder="1" applyAlignment="1" applyProtection="1">
      <alignment horizontal="left" vertical="top" wrapText="1"/>
      <protection/>
    </xf>
    <xf numFmtId="0" fontId="67" fillId="0" borderId="0" xfId="0" applyFont="1" applyAlignment="1" applyProtection="1">
      <alignment horizontal="left" vertical="top" wrapText="1"/>
      <protection/>
    </xf>
    <xf numFmtId="0" fontId="73" fillId="0" borderId="11" xfId="0" applyFont="1" applyBorder="1" applyAlignment="1" applyProtection="1">
      <alignment horizontal="center" vertical="top" wrapText="1"/>
      <protection/>
    </xf>
    <xf numFmtId="0" fontId="86" fillId="0" borderId="11" xfId="0" applyFont="1" applyBorder="1" applyAlignment="1" applyProtection="1">
      <alignment horizontal="left" vertical="top" wrapText="1"/>
      <protection/>
    </xf>
    <xf numFmtId="0" fontId="69" fillId="0" borderId="0" xfId="0" applyFont="1" applyAlignment="1" applyProtection="1">
      <alignment horizontal="center" vertical="top"/>
      <protection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4" fillId="36" borderId="0" xfId="0" applyFont="1" applyFill="1" applyAlignment="1" applyProtection="1">
      <alignment horizontal="right"/>
      <protection/>
    </xf>
    <xf numFmtId="0" fontId="12" fillId="36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33" fillId="0" borderId="12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8</xdr:row>
      <xdr:rowOff>38100</xdr:rowOff>
    </xdr:from>
    <xdr:to>
      <xdr:col>8</xdr:col>
      <xdr:colOff>342900</xdr:colOff>
      <xdr:row>9</xdr:row>
      <xdr:rowOff>85725</xdr:rowOff>
    </xdr:to>
    <xdr:sp>
      <xdr:nvSpPr>
        <xdr:cNvPr id="1" name="Стрелка влево 1"/>
        <xdr:cNvSpPr>
          <a:spLocks/>
        </xdr:cNvSpPr>
      </xdr:nvSpPr>
      <xdr:spPr>
        <a:xfrm>
          <a:off x="7867650" y="1562100"/>
          <a:ext cx="295275" cy="247650"/>
        </a:xfrm>
        <a:prstGeom prst="leftArrow">
          <a:avLst>
            <a:gd name="adj" fmla="val -8064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4"/>
  <sheetViews>
    <sheetView tabSelected="1" zoomScalePageLayoutView="0" workbookViewId="0" topLeftCell="A1">
      <selection activeCell="D13" sqref="D13:I13"/>
    </sheetView>
  </sheetViews>
  <sheetFormatPr defaultColWidth="9.140625" defaultRowHeight="15"/>
  <cols>
    <col min="1" max="1" width="13.28125" style="7" customWidth="1"/>
    <col min="2" max="2" width="10.00390625" style="7" customWidth="1"/>
    <col min="3" max="3" width="12.421875" style="7" customWidth="1"/>
    <col min="4" max="4" width="11.421875" style="7" customWidth="1"/>
    <col min="5" max="5" width="4.7109375" style="7" customWidth="1"/>
    <col min="6" max="6" width="13.8515625" style="7" customWidth="1"/>
    <col min="7" max="7" width="9.140625" style="7" customWidth="1"/>
    <col min="8" max="8" width="12.7109375" style="7" customWidth="1"/>
    <col min="9" max="9" width="14.8515625" style="7" customWidth="1"/>
    <col min="10" max="10" width="5.28125" style="7" customWidth="1"/>
    <col min="11" max="11" width="77.28125" style="8" customWidth="1"/>
    <col min="12" max="39" width="9.140625" style="9" customWidth="1"/>
    <col min="40" max="16384" width="9.140625" style="7" customWidth="1"/>
  </cols>
  <sheetData>
    <row r="1" spans="1:9" ht="15.75">
      <c r="A1" s="113" t="s">
        <v>285</v>
      </c>
      <c r="B1" s="114"/>
      <c r="C1" s="114"/>
      <c r="D1" s="114"/>
      <c r="E1" s="114"/>
      <c r="F1" s="114"/>
      <c r="G1" s="114"/>
      <c r="H1" s="114"/>
      <c r="I1" s="114"/>
    </row>
    <row r="2" spans="1:9" ht="15.75">
      <c r="A2" s="113" t="s">
        <v>286</v>
      </c>
      <c r="B2" s="114"/>
      <c r="C2" s="114"/>
      <c r="D2" s="114"/>
      <c r="E2" s="114"/>
      <c r="F2" s="114"/>
      <c r="G2" s="114"/>
      <c r="H2" s="114"/>
      <c r="I2" s="114"/>
    </row>
    <row r="3" spans="1:9" ht="15.75">
      <c r="A3" s="113" t="s">
        <v>287</v>
      </c>
      <c r="B3" s="114"/>
      <c r="C3" s="114"/>
      <c r="D3" s="114"/>
      <c r="E3" s="114"/>
      <c r="F3" s="114"/>
      <c r="G3" s="114"/>
      <c r="H3" s="114"/>
      <c r="I3" s="114"/>
    </row>
    <row r="4" spans="1:9" ht="15.75">
      <c r="A4" s="95" t="s">
        <v>278</v>
      </c>
      <c r="B4" s="108"/>
      <c r="C4" s="108"/>
      <c r="D4" s="108"/>
      <c r="E4" s="108"/>
      <c r="F4" s="108"/>
      <c r="G4" s="108"/>
      <c r="H4" s="108"/>
      <c r="I4" s="108"/>
    </row>
    <row r="5" spans="1:9" ht="15.75">
      <c r="A5" s="95" t="s">
        <v>277</v>
      </c>
      <c r="B5" s="108"/>
      <c r="C5" s="108"/>
      <c r="D5" s="108"/>
      <c r="E5" s="108"/>
      <c r="F5" s="108"/>
      <c r="G5" s="108"/>
      <c r="H5" s="108"/>
      <c r="I5" s="108"/>
    </row>
    <row r="6" spans="1:9" ht="15.75">
      <c r="A6" s="95" t="s">
        <v>279</v>
      </c>
      <c r="B6" s="108"/>
      <c r="C6" s="108"/>
      <c r="D6" s="108"/>
      <c r="E6" s="108"/>
      <c r="F6" s="108"/>
      <c r="G6" s="108"/>
      <c r="H6" s="108"/>
      <c r="I6" s="108"/>
    </row>
    <row r="7" spans="1:9" ht="15.75">
      <c r="A7" s="95" t="s">
        <v>280</v>
      </c>
      <c r="B7" s="108"/>
      <c r="C7" s="108"/>
      <c r="D7" s="108"/>
      <c r="E7" s="108"/>
      <c r="F7" s="108"/>
      <c r="G7" s="108"/>
      <c r="H7" s="108"/>
      <c r="I7" s="108"/>
    </row>
    <row r="8" spans="1:29" ht="15.75">
      <c r="A8" s="201" t="s">
        <v>0</v>
      </c>
      <c r="B8" s="202"/>
      <c r="C8" s="202"/>
      <c r="D8" s="202"/>
      <c r="E8" s="202"/>
      <c r="F8" s="202"/>
      <c r="G8" s="202"/>
      <c r="H8" s="202"/>
      <c r="I8" s="6"/>
      <c r="M8" s="9" t="s">
        <v>26</v>
      </c>
      <c r="N8" s="9" t="s">
        <v>152</v>
      </c>
      <c r="O8" s="9" t="s">
        <v>153</v>
      </c>
      <c r="P8" s="9" t="s">
        <v>27</v>
      </c>
      <c r="Q8" s="9" t="s">
        <v>28</v>
      </c>
      <c r="R8" s="9" t="s">
        <v>29</v>
      </c>
      <c r="S8" s="9" t="s">
        <v>30</v>
      </c>
      <c r="T8" s="9" t="s">
        <v>31</v>
      </c>
      <c r="U8" s="9" t="s">
        <v>32</v>
      </c>
      <c r="V8" s="9" t="s">
        <v>33</v>
      </c>
      <c r="W8" s="9" t="s">
        <v>34</v>
      </c>
      <c r="X8" s="9" t="s">
        <v>35</v>
      </c>
      <c r="Y8" s="9" t="s">
        <v>36</v>
      </c>
      <c r="Z8" s="9" t="s">
        <v>37</v>
      </c>
      <c r="AA8" s="9" t="s">
        <v>38</v>
      </c>
      <c r="AB8" s="9" t="s">
        <v>39</v>
      </c>
      <c r="AC8" s="9" t="s">
        <v>140</v>
      </c>
    </row>
    <row r="9" spans="1:29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74"/>
      <c r="M9" s="9" t="s">
        <v>40</v>
      </c>
      <c r="N9" s="9" t="s">
        <v>90</v>
      </c>
      <c r="O9" s="9" t="s">
        <v>156</v>
      </c>
      <c r="P9" s="9" t="s">
        <v>41</v>
      </c>
      <c r="Q9" s="9" t="s">
        <v>42</v>
      </c>
      <c r="S9" s="9" t="s">
        <v>53</v>
      </c>
      <c r="T9" s="9" t="s">
        <v>43</v>
      </c>
      <c r="V9" s="9" t="s">
        <v>44</v>
      </c>
      <c r="W9" s="9" t="s">
        <v>45</v>
      </c>
      <c r="X9" s="9" t="s">
        <v>46</v>
      </c>
      <c r="Y9" s="9" t="s">
        <v>47</v>
      </c>
      <c r="Z9" s="72" t="s">
        <v>48</v>
      </c>
      <c r="AA9" s="9" t="s">
        <v>49</v>
      </c>
      <c r="AB9" s="9" t="s">
        <v>50</v>
      </c>
      <c r="AC9" s="9" t="s">
        <v>139</v>
      </c>
    </row>
    <row r="10" spans="1:29" ht="15.75">
      <c r="A10" s="13" t="s">
        <v>51</v>
      </c>
      <c r="B10" s="14"/>
      <c r="C10" s="14"/>
      <c r="D10" s="14"/>
      <c r="E10" s="14"/>
      <c r="F10" s="14"/>
      <c r="G10" s="14"/>
      <c r="H10" s="14"/>
      <c r="I10" s="14"/>
      <c r="J10" s="10"/>
      <c r="K10" s="11"/>
      <c r="L10" s="74"/>
      <c r="M10" s="9" t="s">
        <v>63</v>
      </c>
      <c r="N10" s="73" t="s">
        <v>57</v>
      </c>
      <c r="O10" s="73" t="s">
        <v>157</v>
      </c>
      <c r="P10" s="9" t="s">
        <v>64</v>
      </c>
      <c r="Q10" s="9" t="s">
        <v>52</v>
      </c>
      <c r="S10" s="9" t="s">
        <v>66</v>
      </c>
      <c r="T10" s="9" t="s">
        <v>54</v>
      </c>
      <c r="V10" s="9" t="s">
        <v>55</v>
      </c>
      <c r="W10" s="9" t="s">
        <v>56</v>
      </c>
      <c r="X10" s="9" t="s">
        <v>57</v>
      </c>
      <c r="Y10" s="9" t="s">
        <v>58</v>
      </c>
      <c r="Z10" s="72" t="s">
        <v>59</v>
      </c>
      <c r="AA10" s="9" t="s">
        <v>60</v>
      </c>
      <c r="AB10" s="9" t="s">
        <v>61</v>
      </c>
      <c r="AC10" s="9" t="s">
        <v>146</v>
      </c>
    </row>
    <row r="11" spans="1:28" ht="15.75">
      <c r="A11" s="13" t="s">
        <v>62</v>
      </c>
      <c r="B11" s="14"/>
      <c r="C11" s="14"/>
      <c r="D11" s="14"/>
      <c r="E11" s="14"/>
      <c r="F11" s="14"/>
      <c r="G11" s="14"/>
      <c r="H11" s="14"/>
      <c r="I11" s="14"/>
      <c r="J11" s="10"/>
      <c r="K11" s="11"/>
      <c r="L11" s="74"/>
      <c r="Q11" s="9" t="s">
        <v>65</v>
      </c>
      <c r="S11" s="9" t="s">
        <v>16</v>
      </c>
      <c r="Z11" s="72" t="s">
        <v>67</v>
      </c>
      <c r="AA11" s="9" t="s">
        <v>68</v>
      </c>
      <c r="AB11" s="9" t="s">
        <v>69</v>
      </c>
    </row>
    <row r="12" spans="1:27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95" t="s">
        <v>235</v>
      </c>
      <c r="L12" s="74"/>
      <c r="Z12" s="72" t="s">
        <v>70</v>
      </c>
      <c r="AA12" s="9" t="s">
        <v>71</v>
      </c>
    </row>
    <row r="13" spans="1:26" ht="15.75">
      <c r="A13" s="15" t="s">
        <v>72</v>
      </c>
      <c r="B13" s="203" t="s">
        <v>73</v>
      </c>
      <c r="C13" s="204"/>
      <c r="D13" s="126"/>
      <c r="E13" s="205"/>
      <c r="F13" s="205"/>
      <c r="G13" s="205"/>
      <c r="H13" s="205"/>
      <c r="I13" s="205"/>
      <c r="J13" s="10"/>
      <c r="K13" s="95" t="s">
        <v>236</v>
      </c>
      <c r="L13" s="74"/>
      <c r="Z13" s="72" t="s">
        <v>74</v>
      </c>
    </row>
    <row r="14" spans="1:26" ht="15.75">
      <c r="A14" s="10"/>
      <c r="B14" s="203" t="s">
        <v>75</v>
      </c>
      <c r="C14" s="204"/>
      <c r="D14" s="206"/>
      <c r="E14" s="207"/>
      <c r="F14" s="207"/>
      <c r="G14" s="207"/>
      <c r="H14" s="207"/>
      <c r="I14" s="207"/>
      <c r="J14" s="10"/>
      <c r="K14" s="95" t="s">
        <v>237</v>
      </c>
      <c r="L14" s="74"/>
      <c r="Z14" s="72" t="s">
        <v>76</v>
      </c>
    </row>
    <row r="15" spans="1:26" ht="15.75">
      <c r="A15" s="10"/>
      <c r="B15" s="203" t="s">
        <v>77</v>
      </c>
      <c r="C15" s="204"/>
      <c r="D15" s="206"/>
      <c r="E15" s="207"/>
      <c r="F15" s="207"/>
      <c r="G15" s="207"/>
      <c r="H15" s="207"/>
      <c r="I15" s="207"/>
      <c r="J15" s="10"/>
      <c r="K15" s="95" t="s">
        <v>238</v>
      </c>
      <c r="L15" s="74"/>
      <c r="Z15" s="72" t="s">
        <v>78</v>
      </c>
    </row>
    <row r="16" spans="1:26" ht="15.75">
      <c r="A16" s="203" t="s">
        <v>1</v>
      </c>
      <c r="B16" s="204"/>
      <c r="D16" s="119"/>
      <c r="E16" s="10" t="s">
        <v>2</v>
      </c>
      <c r="F16" s="10"/>
      <c r="G16" s="10"/>
      <c r="H16" s="10"/>
      <c r="I16" s="10"/>
      <c r="J16" s="10"/>
      <c r="K16" s="95" t="s">
        <v>247</v>
      </c>
      <c r="L16" s="74"/>
      <c r="Z16" s="72" t="s">
        <v>79</v>
      </c>
    </row>
    <row r="17" spans="1:26" ht="15.75">
      <c r="A17" s="13" t="s">
        <v>3</v>
      </c>
      <c r="B17" s="17"/>
      <c r="C17" s="17"/>
      <c r="D17" s="206"/>
      <c r="E17" s="207"/>
      <c r="F17" s="207"/>
      <c r="G17" s="207"/>
      <c r="H17" s="207"/>
      <c r="I17" s="207"/>
      <c r="J17" s="10"/>
      <c r="K17" s="95" t="s">
        <v>239</v>
      </c>
      <c r="L17" s="74"/>
      <c r="Z17" s="72" t="s">
        <v>80</v>
      </c>
    </row>
    <row r="18" spans="1:26" ht="15.75">
      <c r="A18" s="18" t="s">
        <v>4</v>
      </c>
      <c r="B18" s="19"/>
      <c r="C18" s="19"/>
      <c r="D18" s="206"/>
      <c r="E18" s="206"/>
      <c r="F18" s="206"/>
      <c r="G18" s="206"/>
      <c r="H18" s="206"/>
      <c r="I18" s="206"/>
      <c r="J18" s="10"/>
      <c r="K18" s="95" t="s">
        <v>248</v>
      </c>
      <c r="L18" s="74"/>
      <c r="Z18" s="72" t="s">
        <v>194</v>
      </c>
    </row>
    <row r="19" spans="1:26" ht="15.75">
      <c r="A19" s="10" t="s">
        <v>5</v>
      </c>
      <c r="B19" s="1"/>
      <c r="C19" s="20" t="s">
        <v>6</v>
      </c>
      <c r="D19" s="119"/>
      <c r="E19" s="21"/>
      <c r="F19" s="18" t="s">
        <v>138</v>
      </c>
      <c r="G19" s="22"/>
      <c r="H19" s="119"/>
      <c r="I19" s="23" t="s">
        <v>2</v>
      </c>
      <c r="J19" s="10"/>
      <c r="K19" s="95" t="s">
        <v>249</v>
      </c>
      <c r="L19" s="74"/>
      <c r="Z19" s="72" t="s">
        <v>195</v>
      </c>
    </row>
    <row r="20" spans="1:26" ht="30.75" customHeight="1">
      <c r="A20" s="23" t="s">
        <v>137</v>
      </c>
      <c r="B20" s="151"/>
      <c r="C20" s="151"/>
      <c r="D20" s="151"/>
      <c r="E20" s="151"/>
      <c r="F20" s="151"/>
      <c r="G20" s="151"/>
      <c r="H20" s="151"/>
      <c r="I20" s="151"/>
      <c r="J20" s="10"/>
      <c r="K20" s="96" t="s">
        <v>240</v>
      </c>
      <c r="L20" s="74"/>
      <c r="Z20" s="72" t="s">
        <v>196</v>
      </c>
    </row>
    <row r="21" spans="1:39" s="17" customFormat="1" ht="30.75" customHeight="1">
      <c r="A21" s="13" t="s">
        <v>7</v>
      </c>
      <c r="B21" s="13"/>
      <c r="C21" s="153"/>
      <c r="D21" s="154"/>
      <c r="E21" s="154"/>
      <c r="F21" s="154"/>
      <c r="G21" s="154"/>
      <c r="H21" s="154"/>
      <c r="I21" s="154"/>
      <c r="J21" s="13"/>
      <c r="K21" s="96" t="s">
        <v>250</v>
      </c>
      <c r="L21" s="26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72" t="s">
        <v>197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26" ht="15.75">
      <c r="A22" s="10"/>
      <c r="B22" s="10"/>
      <c r="C22" s="208" t="s">
        <v>82</v>
      </c>
      <c r="D22" s="164"/>
      <c r="E22" s="164"/>
      <c r="F22" s="164"/>
      <c r="G22" s="164"/>
      <c r="H22" s="164"/>
      <c r="I22" s="164"/>
      <c r="J22" s="10"/>
      <c r="K22" s="11"/>
      <c r="L22" s="74"/>
      <c r="Z22" s="72" t="s">
        <v>198</v>
      </c>
    </row>
    <row r="23" spans="1:26" ht="15.75">
      <c r="A23" s="101" t="s">
        <v>253</v>
      </c>
      <c r="B23" s="17"/>
      <c r="C23" s="17"/>
      <c r="D23" s="17"/>
      <c r="E23" s="123"/>
      <c r="F23" s="123"/>
      <c r="J23" s="10"/>
      <c r="K23" s="95" t="s">
        <v>251</v>
      </c>
      <c r="L23" s="74"/>
      <c r="Z23" s="72" t="s">
        <v>199</v>
      </c>
    </row>
    <row r="24" spans="1:26" ht="15.75">
      <c r="A24" s="101" t="s">
        <v>254</v>
      </c>
      <c r="B24" s="102"/>
      <c r="C24" s="102"/>
      <c r="D24" s="102"/>
      <c r="E24" s="123"/>
      <c r="F24" s="123"/>
      <c r="G24" s="10" t="s">
        <v>8</v>
      </c>
      <c r="H24" s="209"/>
      <c r="I24" s="210"/>
      <c r="J24" s="10"/>
      <c r="K24" s="95" t="s">
        <v>252</v>
      </c>
      <c r="L24" s="74"/>
      <c r="Z24" s="72" t="s">
        <v>200</v>
      </c>
    </row>
    <row r="25" spans="1:26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74"/>
      <c r="Z25" s="72" t="s">
        <v>201</v>
      </c>
    </row>
    <row r="26" spans="1:26" ht="18.75">
      <c r="A26" s="149" t="s">
        <v>83</v>
      </c>
      <c r="B26" s="150"/>
      <c r="C26" s="150"/>
      <c r="D26" s="150"/>
      <c r="E26" s="150"/>
      <c r="F26" s="150"/>
      <c r="G26" s="150"/>
      <c r="H26" s="150"/>
      <c r="I26" s="150"/>
      <c r="J26" s="10"/>
      <c r="K26" s="11"/>
      <c r="L26" s="74"/>
      <c r="Z26" s="72" t="s">
        <v>202</v>
      </c>
    </row>
    <row r="27" spans="1:26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74"/>
      <c r="Z27" s="72" t="s">
        <v>203</v>
      </c>
    </row>
    <row r="28" spans="1:26" ht="15.75">
      <c r="A28" s="157" t="s">
        <v>9</v>
      </c>
      <c r="B28" s="157"/>
      <c r="C28" s="157"/>
      <c r="D28" s="157"/>
      <c r="E28" s="157"/>
      <c r="F28" s="157"/>
      <c r="G28" s="157"/>
      <c r="H28" s="157"/>
      <c r="I28" s="105"/>
      <c r="J28" s="10"/>
      <c r="L28" s="74"/>
      <c r="Z28" s="72" t="s">
        <v>204</v>
      </c>
    </row>
    <row r="29" spans="1:26" ht="31.5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0"/>
      <c r="K29" s="106" t="s">
        <v>248</v>
      </c>
      <c r="L29" s="74"/>
      <c r="Z29" s="72" t="s">
        <v>205</v>
      </c>
    </row>
    <row r="30" spans="1:26" ht="15.75">
      <c r="A30" s="23" t="s">
        <v>10</v>
      </c>
      <c r="B30" s="25"/>
      <c r="C30" s="25"/>
      <c r="D30" s="25"/>
      <c r="E30" s="25"/>
      <c r="F30" s="25"/>
      <c r="G30" s="25"/>
      <c r="H30" s="25"/>
      <c r="I30" s="25"/>
      <c r="J30" s="10"/>
      <c r="K30" s="11"/>
      <c r="L30" s="74"/>
      <c r="Z30" s="72" t="s">
        <v>206</v>
      </c>
    </row>
    <row r="31" spans="1:26" ht="31.5" customHeight="1">
      <c r="A31" s="153"/>
      <c r="B31" s="154"/>
      <c r="C31" s="154"/>
      <c r="D31" s="154"/>
      <c r="E31" s="154"/>
      <c r="F31" s="154"/>
      <c r="G31" s="154"/>
      <c r="H31" s="154"/>
      <c r="I31" s="154"/>
      <c r="J31" s="10"/>
      <c r="K31" s="107" t="s">
        <v>284</v>
      </c>
      <c r="L31" s="74"/>
      <c r="Z31" s="72" t="s">
        <v>207</v>
      </c>
    </row>
    <row r="32" spans="1:26" ht="15.75">
      <c r="A32" s="26" t="s">
        <v>176</v>
      </c>
      <c r="B32" s="10" t="s">
        <v>84</v>
      </c>
      <c r="C32" s="2"/>
      <c r="D32" s="155" t="s">
        <v>85</v>
      </c>
      <c r="E32" s="156"/>
      <c r="F32" s="10"/>
      <c r="G32" s="10"/>
      <c r="H32" s="10"/>
      <c r="I32" s="10"/>
      <c r="J32" s="74" t="str">
        <f>CONCATENATE(C32," - ",C33)</f>
        <v> - </v>
      </c>
      <c r="K32" s="124">
        <f>IF(L32&lt;&gt;"ДА","Вы указали сочетание 'форма обучения' и 'основа обучения', по которым прием на выбранное Вами направление подготовки не осуществляется","")</f>
      </c>
      <c r="L32" s="74" t="str">
        <f>IF(J32=" - ","ДА",LOOKUP($J32,$C$114:$C$119,$G$114:$G$119))</f>
        <v>ДА</v>
      </c>
      <c r="Z32" s="72" t="s">
        <v>208</v>
      </c>
    </row>
    <row r="33" spans="2:26" ht="15.75">
      <c r="B33" s="27" t="s">
        <v>99</v>
      </c>
      <c r="C33" s="126"/>
      <c r="D33" s="126"/>
      <c r="E33" s="126"/>
      <c r="F33" s="126"/>
      <c r="G33" s="126"/>
      <c r="H33" s="126"/>
      <c r="I33" s="10"/>
      <c r="J33" s="74"/>
      <c r="K33" s="124"/>
      <c r="L33" s="74"/>
      <c r="M33" s="74"/>
      <c r="Z33" s="72" t="s">
        <v>209</v>
      </c>
    </row>
    <row r="34" spans="1:26" ht="15.75">
      <c r="A34" s="26" t="s">
        <v>177</v>
      </c>
      <c r="B34" s="10" t="s">
        <v>84</v>
      </c>
      <c r="C34" s="2"/>
      <c r="D34" s="165" t="s">
        <v>85</v>
      </c>
      <c r="E34" s="166"/>
      <c r="F34" s="10"/>
      <c r="G34" s="10"/>
      <c r="H34" s="10"/>
      <c r="I34" s="10"/>
      <c r="J34" s="74" t="str">
        <f>CONCATENATE(C34," - ",C35)</f>
        <v> - </v>
      </c>
      <c r="K34" s="124">
        <f>IF(L34&lt;&gt;"ДА","Вы указали сочетание 'форма обучения' и 'основа обучения', по которым прием на выбранное Вами направление подготовки не осуществляется","")</f>
      </c>
      <c r="L34" s="74" t="str">
        <f>IF(J34=" - ","ДА",LOOKUP($J34,$C$114:$C$119,$G$114:$G$119))</f>
        <v>ДА</v>
      </c>
      <c r="Z34" s="72" t="s">
        <v>210</v>
      </c>
    </row>
    <row r="35" spans="2:26" ht="15.75">
      <c r="B35" s="27" t="s">
        <v>99</v>
      </c>
      <c r="C35" s="126"/>
      <c r="D35" s="126"/>
      <c r="E35" s="126"/>
      <c r="F35" s="126"/>
      <c r="G35" s="126"/>
      <c r="H35" s="126"/>
      <c r="I35" s="10"/>
      <c r="J35" s="74"/>
      <c r="K35" s="124"/>
      <c r="Z35" s="72" t="s">
        <v>211</v>
      </c>
    </row>
    <row r="36" spans="1:26" ht="15.75">
      <c r="A36" s="26" t="s">
        <v>178</v>
      </c>
      <c r="B36" s="10" t="s">
        <v>84</v>
      </c>
      <c r="C36" s="2"/>
      <c r="D36" s="165" t="s">
        <v>85</v>
      </c>
      <c r="E36" s="166"/>
      <c r="F36" s="10"/>
      <c r="G36" s="10"/>
      <c r="H36" s="10"/>
      <c r="I36" s="10"/>
      <c r="J36" s="74" t="str">
        <f>CONCATENATE(C36," - ",C37)</f>
        <v> - </v>
      </c>
      <c r="K36" s="124">
        <f>IF(L36&lt;&gt;"ДА","Вы указали сочетание 'форма обучения' и 'основа обучения', по которым прием на выбранное Вами направление подготовки не осуществляется","")</f>
      </c>
      <c r="L36" s="74" t="str">
        <f>IF(J36=" - ","ДА",LOOKUP($J36,$C$114:$C$119,$G$114:$G$119))</f>
        <v>ДА</v>
      </c>
      <c r="Z36" s="72" t="s">
        <v>212</v>
      </c>
    </row>
    <row r="37" spans="2:26" ht="15.75">
      <c r="B37" s="13" t="s">
        <v>99</v>
      </c>
      <c r="C37" s="126"/>
      <c r="D37" s="126"/>
      <c r="E37" s="126"/>
      <c r="F37" s="126"/>
      <c r="G37" s="126"/>
      <c r="H37" s="126"/>
      <c r="I37" s="10"/>
      <c r="J37" s="74"/>
      <c r="K37" s="124"/>
      <c r="L37" s="74"/>
      <c r="M37" s="74"/>
      <c r="Z37" s="72" t="s">
        <v>213</v>
      </c>
    </row>
    <row r="38" spans="1:26" ht="15.75">
      <c r="A38" s="27"/>
      <c r="B38" s="23"/>
      <c r="C38" s="25"/>
      <c r="D38" s="25"/>
      <c r="E38" s="28"/>
      <c r="F38" s="28"/>
      <c r="G38" s="29"/>
      <c r="H38" s="29"/>
      <c r="I38" s="29"/>
      <c r="J38" s="10"/>
      <c r="K38" s="11"/>
      <c r="L38" s="74"/>
      <c r="Z38" s="72" t="s">
        <v>214</v>
      </c>
    </row>
    <row r="39" spans="1:39" s="34" customFormat="1" ht="15.75">
      <c r="A39" s="30" t="s">
        <v>148</v>
      </c>
      <c r="B39" s="30"/>
      <c r="C39" s="30"/>
      <c r="D39" s="30"/>
      <c r="E39" s="30"/>
      <c r="F39" s="162" t="s">
        <v>139</v>
      </c>
      <c r="G39" s="162"/>
      <c r="H39" s="31" t="s">
        <v>147</v>
      </c>
      <c r="I39" s="30"/>
      <c r="J39" s="29"/>
      <c r="K39" s="32"/>
      <c r="L39" s="265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72" t="s">
        <v>215</v>
      </c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12" ht="36" customHeight="1">
      <c r="A40" s="140" t="s">
        <v>11</v>
      </c>
      <c r="B40" s="141"/>
      <c r="C40" s="142"/>
      <c r="D40" s="140" t="s">
        <v>192</v>
      </c>
      <c r="E40" s="141"/>
      <c r="F40" s="141"/>
      <c r="G40" s="141"/>
      <c r="H40" s="142"/>
      <c r="I40" s="158" t="s">
        <v>86</v>
      </c>
      <c r="J40" s="10"/>
      <c r="K40" s="11"/>
      <c r="L40" s="74"/>
    </row>
    <row r="41" spans="1:12" ht="24.75" customHeight="1">
      <c r="A41" s="146"/>
      <c r="B41" s="147"/>
      <c r="C41" s="148"/>
      <c r="D41" s="143"/>
      <c r="E41" s="144"/>
      <c r="F41" s="144"/>
      <c r="G41" s="144"/>
      <c r="H41" s="145"/>
      <c r="I41" s="159"/>
      <c r="J41" s="10"/>
      <c r="K41" s="11"/>
      <c r="L41" s="74"/>
    </row>
    <row r="42" spans="1:12" ht="15.75">
      <c r="A42" s="143"/>
      <c r="B42" s="144"/>
      <c r="C42" s="145"/>
      <c r="D42" s="160" t="s">
        <v>87</v>
      </c>
      <c r="E42" s="161"/>
      <c r="F42" s="160" t="s">
        <v>12</v>
      </c>
      <c r="G42" s="161"/>
      <c r="H42" s="161"/>
      <c r="I42" s="35" t="s">
        <v>87</v>
      </c>
      <c r="J42" s="10"/>
      <c r="K42" s="11"/>
      <c r="L42" s="74"/>
    </row>
    <row r="43" spans="1:16" ht="49.5" customHeight="1">
      <c r="A43" s="129">
        <f>IF(ISBLANK(A29),"",B105)</f>
      </c>
      <c r="B43" s="130"/>
      <c r="C43" s="131"/>
      <c r="D43" s="211"/>
      <c r="E43" s="212"/>
      <c r="F43" s="213"/>
      <c r="G43" s="214"/>
      <c r="H43" s="215"/>
      <c r="I43" s="36"/>
      <c r="J43" s="37"/>
      <c r="K43" s="107" t="s">
        <v>241</v>
      </c>
      <c r="L43" s="74"/>
      <c r="P43" s="75"/>
    </row>
    <row r="44" spans="1:26" ht="15.75">
      <c r="A44" s="38"/>
      <c r="B44" s="39"/>
      <c r="C44" s="40"/>
      <c r="D44" s="38"/>
      <c r="E44" s="39"/>
      <c r="F44" s="23"/>
      <c r="G44" s="25"/>
      <c r="H44" s="25"/>
      <c r="I44" s="41"/>
      <c r="J44" s="10"/>
      <c r="K44" s="11"/>
      <c r="L44" s="74"/>
      <c r="Z44" s="24"/>
    </row>
    <row r="45" spans="1:39" s="17" customFormat="1" ht="32.25" customHeight="1">
      <c r="A45" s="132" t="s">
        <v>193</v>
      </c>
      <c r="B45" s="132"/>
      <c r="C45" s="133"/>
      <c r="D45" s="133"/>
      <c r="E45" s="133"/>
      <c r="F45" s="133"/>
      <c r="G45" s="133"/>
      <c r="H45" s="133"/>
      <c r="I45" s="133"/>
      <c r="J45" s="16"/>
      <c r="K45" s="96" t="s">
        <v>242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9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74"/>
    </row>
    <row r="47" spans="1:12" ht="15.75">
      <c r="A47" s="42" t="s">
        <v>14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74"/>
    </row>
    <row r="48" spans="1:12" ht="15.75">
      <c r="A48" s="10" t="s">
        <v>15</v>
      </c>
      <c r="B48" s="10"/>
      <c r="C48" s="5"/>
      <c r="D48" s="10" t="s">
        <v>88</v>
      </c>
      <c r="E48" s="126"/>
      <c r="F48" s="126"/>
      <c r="G48" s="188"/>
      <c r="H48" s="188"/>
      <c r="I48" s="188"/>
      <c r="J48" s="10"/>
      <c r="K48" s="11"/>
      <c r="L48" s="74"/>
    </row>
    <row r="49" spans="1:12" ht="15.75">
      <c r="A49" s="29" t="s">
        <v>89</v>
      </c>
      <c r="B49" s="43" t="s">
        <v>5</v>
      </c>
      <c r="C49" s="119"/>
      <c r="D49" s="44" t="s">
        <v>6</v>
      </c>
      <c r="E49" s="194"/>
      <c r="F49" s="195"/>
      <c r="G49" s="196"/>
      <c r="H49" s="197"/>
      <c r="I49" s="45"/>
      <c r="J49" s="10"/>
      <c r="K49" s="11"/>
      <c r="L49" s="74"/>
    </row>
    <row r="50" spans="1:26" ht="15.75">
      <c r="A50" s="13" t="s">
        <v>149</v>
      </c>
      <c r="B50" s="10"/>
      <c r="C50" s="119"/>
      <c r="D50" s="46" t="s">
        <v>151</v>
      </c>
      <c r="E50" s="41"/>
      <c r="F50" s="47"/>
      <c r="G50" s="123"/>
      <c r="H50" s="198"/>
      <c r="I50" s="48" t="s">
        <v>150</v>
      </c>
      <c r="J50" s="10"/>
      <c r="K50" s="11"/>
      <c r="L50" s="74"/>
      <c r="Z50" s="74"/>
    </row>
    <row r="51" spans="1:39" s="10" customFormat="1" ht="31.5" customHeight="1">
      <c r="A51" s="151"/>
      <c r="B51" s="151"/>
      <c r="C51" s="151"/>
      <c r="D51" s="151"/>
      <c r="E51" s="151"/>
      <c r="F51" s="151"/>
      <c r="G51" s="151"/>
      <c r="H51" s="151"/>
      <c r="I51" s="151"/>
      <c r="K51" s="96" t="s">
        <v>243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9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</row>
    <row r="52" spans="1:12" ht="15.75">
      <c r="A52" s="10" t="s">
        <v>155</v>
      </c>
      <c r="B52" s="10"/>
      <c r="C52" s="10"/>
      <c r="D52" s="10"/>
      <c r="E52" s="10"/>
      <c r="G52" s="98" t="s">
        <v>245</v>
      </c>
      <c r="H52" s="99"/>
      <c r="I52" s="48"/>
      <c r="J52" s="10"/>
      <c r="K52" s="11"/>
      <c r="L52" s="74"/>
    </row>
    <row r="53" spans="1:12" ht="18" customHeight="1">
      <c r="A53" s="10" t="s">
        <v>298</v>
      </c>
      <c r="B53" s="10"/>
      <c r="C53" s="10"/>
      <c r="D53" s="10"/>
      <c r="E53" s="10"/>
      <c r="F53" s="27"/>
      <c r="G53" s="10"/>
      <c r="H53" s="10"/>
      <c r="I53" s="10"/>
      <c r="J53" s="10"/>
      <c r="K53" s="11"/>
      <c r="L53" s="74"/>
    </row>
    <row r="54" spans="1:12" ht="18" customHeight="1">
      <c r="A54" s="10" t="s">
        <v>297</v>
      </c>
      <c r="B54" s="10"/>
      <c r="C54" s="98" t="s">
        <v>299</v>
      </c>
      <c r="D54" s="98" t="s">
        <v>300</v>
      </c>
      <c r="E54" s="221">
        <f>IF(ISBLANK(C21),"",C21)</f>
      </c>
      <c r="F54" s="221"/>
      <c r="G54" s="221"/>
      <c r="H54" s="221"/>
      <c r="I54" s="221"/>
      <c r="J54" s="10"/>
      <c r="K54" s="11"/>
      <c r="L54" s="74"/>
    </row>
    <row r="55" spans="1:12" ht="18" customHeight="1">
      <c r="A55" s="10"/>
      <c r="B55" s="10"/>
      <c r="C55" s="10"/>
      <c r="D55" s="10"/>
      <c r="E55" s="10"/>
      <c r="F55" s="27"/>
      <c r="G55" s="10"/>
      <c r="H55" s="10"/>
      <c r="I55" s="10"/>
      <c r="J55" s="10"/>
      <c r="K55" s="11"/>
      <c r="L55" s="74"/>
    </row>
    <row r="56" spans="1:12" ht="15.75">
      <c r="A56" s="42" t="s">
        <v>17</v>
      </c>
      <c r="B56" s="10"/>
      <c r="C56" s="10"/>
      <c r="D56" s="10"/>
      <c r="E56" s="10"/>
      <c r="F56" s="10"/>
      <c r="G56" s="10"/>
      <c r="H56" s="10"/>
      <c r="I56" s="10"/>
      <c r="J56" s="10"/>
      <c r="K56" s="11"/>
      <c r="L56" s="74"/>
    </row>
    <row r="57" spans="1:12" ht="35.25" customHeight="1">
      <c r="A57" s="220" t="s">
        <v>32</v>
      </c>
      <c r="B57" s="220"/>
      <c r="C57" s="220"/>
      <c r="D57" s="220"/>
      <c r="E57" s="220"/>
      <c r="F57" s="220"/>
      <c r="G57" s="220"/>
      <c r="H57" s="220"/>
      <c r="I57" s="118" t="s">
        <v>296</v>
      </c>
      <c r="J57" s="10"/>
      <c r="K57" s="11"/>
      <c r="L57" s="74"/>
    </row>
    <row r="58" spans="1:12" ht="27.75" customHeight="1">
      <c r="A58" s="222" t="s">
        <v>141</v>
      </c>
      <c r="B58" s="222"/>
      <c r="C58" s="222"/>
      <c r="D58" s="222"/>
      <c r="E58" s="222"/>
      <c r="F58" s="222"/>
      <c r="G58" s="222"/>
      <c r="H58" s="222"/>
      <c r="I58" s="121"/>
      <c r="J58" s="10"/>
      <c r="K58" s="127" t="s">
        <v>244</v>
      </c>
      <c r="L58" s="74"/>
    </row>
    <row r="59" spans="1:12" ht="27" customHeight="1">
      <c r="A59" s="222" t="s">
        <v>142</v>
      </c>
      <c r="B59" s="222"/>
      <c r="C59" s="222"/>
      <c r="D59" s="222"/>
      <c r="E59" s="222"/>
      <c r="F59" s="222"/>
      <c r="G59" s="222"/>
      <c r="H59" s="222"/>
      <c r="I59" s="121"/>
      <c r="J59" s="10"/>
      <c r="K59" s="127"/>
      <c r="L59" s="74"/>
    </row>
    <row r="60" spans="1:12" ht="40.5" customHeight="1">
      <c r="A60" s="222" t="s">
        <v>145</v>
      </c>
      <c r="B60" s="222"/>
      <c r="C60" s="222"/>
      <c r="D60" s="222"/>
      <c r="E60" s="222"/>
      <c r="F60" s="222"/>
      <c r="G60" s="222"/>
      <c r="H60" s="222"/>
      <c r="I60" s="121"/>
      <c r="J60" s="10"/>
      <c r="K60" s="127"/>
      <c r="L60" s="74"/>
    </row>
    <row r="61" spans="1:12" ht="26.25" customHeight="1">
      <c r="A61" s="222" t="s">
        <v>143</v>
      </c>
      <c r="B61" s="222"/>
      <c r="C61" s="222"/>
      <c r="D61" s="222"/>
      <c r="E61" s="222"/>
      <c r="F61" s="222"/>
      <c r="G61" s="222"/>
      <c r="H61" s="222"/>
      <c r="I61" s="121"/>
      <c r="J61" s="10"/>
      <c r="K61" s="127"/>
      <c r="L61" s="74"/>
    </row>
    <row r="62" spans="1:12" ht="15.75" customHeight="1">
      <c r="A62" s="222" t="s">
        <v>144</v>
      </c>
      <c r="B62" s="222"/>
      <c r="C62" s="222"/>
      <c r="D62" s="222"/>
      <c r="E62" s="222"/>
      <c r="F62" s="222"/>
      <c r="G62" s="222"/>
      <c r="H62" s="222"/>
      <c r="I62" s="121"/>
      <c r="J62" s="10"/>
      <c r="K62" s="127"/>
      <c r="L62" s="74"/>
    </row>
    <row r="63" spans="1:12" ht="27" customHeight="1">
      <c r="A63" s="219" t="s">
        <v>154</v>
      </c>
      <c r="B63" s="219"/>
      <c r="C63" s="219"/>
      <c r="D63" s="219"/>
      <c r="E63" s="219"/>
      <c r="F63" s="219"/>
      <c r="G63" s="219"/>
      <c r="H63" s="219"/>
      <c r="I63" s="219"/>
      <c r="J63" s="10"/>
      <c r="K63" s="11"/>
      <c r="L63" s="74"/>
    </row>
    <row r="64" spans="1:12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74"/>
    </row>
    <row r="65" spans="1:12" ht="31.5" customHeight="1">
      <c r="A65" s="216" t="s">
        <v>159</v>
      </c>
      <c r="B65" s="217"/>
      <c r="C65" s="217"/>
      <c r="D65" s="217"/>
      <c r="E65" s="217"/>
      <c r="F65" s="217"/>
      <c r="G65" s="217"/>
      <c r="H65" s="218"/>
      <c r="I65" s="35" t="s">
        <v>18</v>
      </c>
      <c r="J65" s="10"/>
      <c r="K65" s="97" t="s">
        <v>281</v>
      </c>
      <c r="L65" s="74"/>
    </row>
    <row r="66" spans="1:12" ht="15.75">
      <c r="A66" s="183" t="s">
        <v>91</v>
      </c>
      <c r="B66" s="177"/>
      <c r="C66" s="177"/>
      <c r="D66" s="177"/>
      <c r="E66" s="177"/>
      <c r="F66" s="177"/>
      <c r="G66" s="177"/>
      <c r="H66" s="184"/>
      <c r="I66" s="134"/>
      <c r="J66" s="10"/>
      <c r="K66" s="11"/>
      <c r="L66" s="74"/>
    </row>
    <row r="67" spans="1:12" ht="15.75">
      <c r="A67" s="137" t="s">
        <v>19</v>
      </c>
      <c r="B67" s="138"/>
      <c r="C67" s="138"/>
      <c r="D67" s="138"/>
      <c r="E67" s="138"/>
      <c r="F67" s="138"/>
      <c r="G67" s="138"/>
      <c r="H67" s="139"/>
      <c r="I67" s="135"/>
      <c r="J67" s="10"/>
      <c r="K67" s="11"/>
      <c r="L67" s="74"/>
    </row>
    <row r="68" spans="1:12" ht="16.5" customHeight="1">
      <c r="A68" s="223" t="s">
        <v>92</v>
      </c>
      <c r="B68" s="224"/>
      <c r="C68" s="224"/>
      <c r="D68" s="224"/>
      <c r="E68" s="224"/>
      <c r="F68" s="224"/>
      <c r="G68" s="224"/>
      <c r="H68" s="225"/>
      <c r="I68" s="135"/>
      <c r="J68" s="10"/>
      <c r="K68" s="11"/>
      <c r="L68" s="74"/>
    </row>
    <row r="69" spans="1:12" ht="16.5" customHeight="1">
      <c r="A69" s="223"/>
      <c r="B69" s="224"/>
      <c r="C69" s="224"/>
      <c r="D69" s="224"/>
      <c r="E69" s="224"/>
      <c r="F69" s="224"/>
      <c r="G69" s="224"/>
      <c r="H69" s="225"/>
      <c r="I69" s="135"/>
      <c r="J69" s="10"/>
      <c r="K69" s="11"/>
      <c r="L69" s="74"/>
    </row>
    <row r="70" spans="1:12" ht="32.25" customHeight="1">
      <c r="A70" s="137" t="s">
        <v>302</v>
      </c>
      <c r="B70" s="138"/>
      <c r="C70" s="138"/>
      <c r="D70" s="138"/>
      <c r="E70" s="138"/>
      <c r="F70" s="138"/>
      <c r="G70" s="138"/>
      <c r="H70" s="139"/>
      <c r="I70" s="135"/>
      <c r="J70" s="10"/>
      <c r="K70" s="11"/>
      <c r="L70" s="74"/>
    </row>
    <row r="71" spans="1:12" ht="15.75">
      <c r="A71" s="189" t="s">
        <v>20</v>
      </c>
      <c r="B71" s="138"/>
      <c r="C71" s="138"/>
      <c r="D71" s="138"/>
      <c r="E71" s="138"/>
      <c r="F71" s="138"/>
      <c r="G71" s="138"/>
      <c r="H71" s="49"/>
      <c r="I71" s="136"/>
      <c r="J71" s="10"/>
      <c r="K71" s="11"/>
      <c r="L71" s="74"/>
    </row>
    <row r="72" spans="1:12" ht="95.25" customHeight="1">
      <c r="A72" s="167" t="s">
        <v>216</v>
      </c>
      <c r="B72" s="168"/>
      <c r="C72" s="168"/>
      <c r="D72" s="168"/>
      <c r="E72" s="168"/>
      <c r="F72" s="168"/>
      <c r="G72" s="168"/>
      <c r="H72" s="169"/>
      <c r="I72" s="134"/>
      <c r="J72" s="10"/>
      <c r="K72" s="11"/>
      <c r="L72" s="74"/>
    </row>
    <row r="73" spans="1:12" ht="64.5" customHeight="1">
      <c r="A73" s="170" t="s">
        <v>93</v>
      </c>
      <c r="B73" s="171"/>
      <c r="C73" s="171"/>
      <c r="D73" s="171"/>
      <c r="E73" s="171"/>
      <c r="F73" s="171"/>
      <c r="G73" s="171"/>
      <c r="H73" s="172"/>
      <c r="I73" s="136"/>
      <c r="J73" s="10"/>
      <c r="K73" s="11"/>
      <c r="L73" s="74"/>
    </row>
    <row r="74" spans="1:12" ht="33.75" customHeight="1">
      <c r="A74" s="173" t="s">
        <v>94</v>
      </c>
      <c r="B74" s="174"/>
      <c r="C74" s="174"/>
      <c r="D74" s="174"/>
      <c r="E74" s="174"/>
      <c r="F74" s="174"/>
      <c r="G74" s="174"/>
      <c r="H74" s="175"/>
      <c r="I74" s="50"/>
      <c r="J74" s="10"/>
      <c r="K74" s="11"/>
      <c r="L74" s="74"/>
    </row>
    <row r="75" spans="1:12" ht="15.75">
      <c r="A75" s="176" t="s">
        <v>217</v>
      </c>
      <c r="B75" s="177"/>
      <c r="C75" s="177"/>
      <c r="D75" s="177"/>
      <c r="E75" s="177"/>
      <c r="F75" s="177"/>
      <c r="G75" s="177"/>
      <c r="H75" s="178"/>
      <c r="I75" s="179" t="s">
        <v>45</v>
      </c>
      <c r="J75" s="10"/>
      <c r="K75" s="128" t="s">
        <v>275</v>
      </c>
      <c r="L75" s="74"/>
    </row>
    <row r="76" spans="1:12" ht="15.75">
      <c r="A76" s="181" t="s">
        <v>158</v>
      </c>
      <c r="B76" s="182"/>
      <c r="C76" s="182"/>
      <c r="D76" s="182"/>
      <c r="E76" s="182"/>
      <c r="F76" s="182"/>
      <c r="G76" s="182"/>
      <c r="H76" s="51"/>
      <c r="I76" s="180"/>
      <c r="J76" s="10"/>
      <c r="K76" s="128"/>
      <c r="L76" s="74"/>
    </row>
    <row r="77" spans="1:12" ht="30.75" customHeight="1">
      <c r="A77" s="185" t="s">
        <v>309</v>
      </c>
      <c r="B77" s="186"/>
      <c r="C77" s="186"/>
      <c r="D77" s="186"/>
      <c r="E77" s="186"/>
      <c r="F77" s="186"/>
      <c r="G77" s="186"/>
      <c r="H77" s="187"/>
      <c r="I77" s="179" t="s">
        <v>56</v>
      </c>
      <c r="J77" s="10"/>
      <c r="K77" s="128" t="s">
        <v>295</v>
      </c>
      <c r="L77" s="74"/>
    </row>
    <row r="78" spans="1:12" ht="15.75">
      <c r="A78" s="199" t="s">
        <v>303</v>
      </c>
      <c r="B78" s="200"/>
      <c r="C78" s="200"/>
      <c r="D78" s="200"/>
      <c r="E78" s="200"/>
      <c r="F78" s="200"/>
      <c r="G78" s="200"/>
      <c r="H78" s="120"/>
      <c r="I78" s="180"/>
      <c r="J78" s="10"/>
      <c r="K78" s="128"/>
      <c r="L78" s="74"/>
    </row>
    <row r="79" spans="1:12" ht="78.75" customHeight="1">
      <c r="A79" s="181" t="s">
        <v>95</v>
      </c>
      <c r="B79" s="190"/>
      <c r="C79" s="190"/>
      <c r="D79" s="190"/>
      <c r="E79" s="190"/>
      <c r="F79" s="190"/>
      <c r="G79" s="190"/>
      <c r="H79" s="191"/>
      <c r="I79" s="3" t="s">
        <v>56</v>
      </c>
      <c r="J79" s="10"/>
      <c r="K79" s="97" t="s">
        <v>276</v>
      </c>
      <c r="L79" s="74"/>
    </row>
    <row r="80" spans="7:12" ht="15.75">
      <c r="G80" s="10"/>
      <c r="H80" s="10"/>
      <c r="I80" s="10"/>
      <c r="J80" s="10"/>
      <c r="K80" s="11"/>
      <c r="L80" s="74"/>
    </row>
    <row r="81" spans="1:12" ht="1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1"/>
      <c r="L81" s="74"/>
    </row>
    <row r="82" spans="1:11" ht="15.75">
      <c r="A82" s="4"/>
      <c r="B82" s="4"/>
      <c r="C82" s="6" t="s">
        <v>96</v>
      </c>
      <c r="D82" s="10"/>
      <c r="E82" s="10"/>
      <c r="F82" s="10"/>
      <c r="G82" s="30"/>
      <c r="H82" s="192"/>
      <c r="I82" s="193"/>
      <c r="K82" s="97" t="s">
        <v>282</v>
      </c>
    </row>
    <row r="83" spans="1:9" ht="15.75" customHeight="1">
      <c r="A83" s="10"/>
      <c r="B83" s="52" t="s">
        <v>97</v>
      </c>
      <c r="C83" s="10"/>
      <c r="D83" s="10"/>
      <c r="E83" s="10"/>
      <c r="F83" s="10"/>
      <c r="G83" s="125" t="s">
        <v>21</v>
      </c>
      <c r="H83" s="125"/>
      <c r="I83" s="125"/>
    </row>
    <row r="84" spans="1:9" ht="12.75" customHeight="1">
      <c r="A84" s="10"/>
      <c r="B84" s="103"/>
      <c r="C84" s="10"/>
      <c r="D84" s="10"/>
      <c r="E84" s="10"/>
      <c r="F84" s="10"/>
      <c r="G84" s="100"/>
      <c r="H84" s="100"/>
      <c r="I84" s="100"/>
    </row>
    <row r="85" spans="1:11" ht="15.75">
      <c r="A85" s="10" t="s">
        <v>22</v>
      </c>
      <c r="B85" s="10"/>
      <c r="C85" s="10"/>
      <c r="D85" s="30"/>
      <c r="E85" s="53" t="s">
        <v>23</v>
      </c>
      <c r="F85" s="30"/>
      <c r="G85" s="10"/>
      <c r="H85" s="54"/>
      <c r="I85" s="30" t="s">
        <v>98</v>
      </c>
      <c r="K85" s="122" t="s">
        <v>283</v>
      </c>
    </row>
    <row r="86" spans="1:11" ht="15.75">
      <c r="A86" s="10"/>
      <c r="B86" s="10"/>
      <c r="C86" s="10"/>
      <c r="D86" s="52" t="s">
        <v>24</v>
      </c>
      <c r="F86" s="52" t="s">
        <v>25</v>
      </c>
      <c r="G86" s="10"/>
      <c r="H86" s="163" t="s">
        <v>97</v>
      </c>
      <c r="I86" s="164"/>
      <c r="K86" s="122"/>
    </row>
    <row r="87" spans="1:9" ht="15.75">
      <c r="A87" s="10"/>
      <c r="B87" s="10"/>
      <c r="C87" s="10"/>
      <c r="D87" s="10"/>
      <c r="E87" s="10"/>
      <c r="F87" s="10"/>
      <c r="G87" s="10"/>
      <c r="H87" s="10"/>
      <c r="I87" s="10"/>
    </row>
    <row r="88" spans="1:9" s="9" customFormat="1" ht="15.75">
      <c r="A88" s="74"/>
      <c r="B88" s="74"/>
      <c r="C88" s="74"/>
      <c r="D88" s="74"/>
      <c r="E88" s="74"/>
      <c r="F88" s="74"/>
      <c r="G88" s="74"/>
      <c r="H88" s="74"/>
      <c r="I88" s="74"/>
    </row>
    <row r="89" spans="1:26" s="9" customFormat="1" ht="15.75">
      <c r="A89" s="55" t="s">
        <v>255</v>
      </c>
      <c r="B89" s="55" t="s">
        <v>133</v>
      </c>
      <c r="C89" s="56" t="s">
        <v>130</v>
      </c>
      <c r="D89" s="56" t="s">
        <v>131</v>
      </c>
      <c r="E89" s="55"/>
      <c r="F89" s="55"/>
      <c r="G89" s="55"/>
      <c r="H89" s="55"/>
      <c r="I89" s="55"/>
      <c r="Z89" s="57"/>
    </row>
    <row r="90" spans="1:9" s="57" customFormat="1" ht="15.75">
      <c r="A90" s="55" t="s">
        <v>256</v>
      </c>
      <c r="B90" s="55" t="s">
        <v>100</v>
      </c>
      <c r="C90" s="56" t="s">
        <v>101</v>
      </c>
      <c r="D90" s="56" t="s">
        <v>102</v>
      </c>
      <c r="E90" s="56" t="s">
        <v>103</v>
      </c>
      <c r="F90" s="55"/>
      <c r="G90" s="55"/>
      <c r="H90" s="55"/>
      <c r="I90" s="55"/>
    </row>
    <row r="91" spans="1:9" s="57" customFormat="1" ht="15.75">
      <c r="A91" s="55" t="s">
        <v>257</v>
      </c>
      <c r="B91" s="55" t="s">
        <v>105</v>
      </c>
      <c r="C91" s="56" t="s">
        <v>104</v>
      </c>
      <c r="E91" s="55"/>
      <c r="F91" s="55"/>
      <c r="G91" s="55"/>
      <c r="H91" s="55"/>
      <c r="I91" s="55"/>
    </row>
    <row r="92" spans="1:9" s="57" customFormat="1" ht="15.75">
      <c r="A92" s="55" t="s">
        <v>258</v>
      </c>
      <c r="B92" s="55" t="s">
        <v>132</v>
      </c>
      <c r="C92" s="56" t="s">
        <v>106</v>
      </c>
      <c r="E92" s="55"/>
      <c r="F92" s="55"/>
      <c r="G92" s="55"/>
      <c r="H92" s="55"/>
      <c r="I92" s="55"/>
    </row>
    <row r="93" spans="1:9" s="57" customFormat="1" ht="15.75">
      <c r="A93" s="55" t="s">
        <v>259</v>
      </c>
      <c r="B93" s="55" t="s">
        <v>109</v>
      </c>
      <c r="C93" s="56" t="s">
        <v>134</v>
      </c>
      <c r="D93" s="56" t="s">
        <v>110</v>
      </c>
      <c r="E93" s="56" t="s">
        <v>111</v>
      </c>
      <c r="F93" s="55"/>
      <c r="G93" s="55"/>
      <c r="H93" s="55"/>
      <c r="I93" s="55"/>
    </row>
    <row r="94" spans="1:9" s="57" customFormat="1" ht="15.75">
      <c r="A94" s="55" t="s">
        <v>260</v>
      </c>
      <c r="B94" s="55" t="s">
        <v>107</v>
      </c>
      <c r="C94" s="56" t="s">
        <v>81</v>
      </c>
      <c r="D94" s="56" t="s">
        <v>108</v>
      </c>
      <c r="E94" s="55"/>
      <c r="F94" s="55"/>
      <c r="G94" s="55"/>
      <c r="H94" s="55"/>
      <c r="I94" s="55"/>
    </row>
    <row r="95" spans="1:9" s="57" customFormat="1" ht="15.75">
      <c r="A95" s="55" t="s">
        <v>261</v>
      </c>
      <c r="B95" s="55" t="s">
        <v>113</v>
      </c>
      <c r="C95" s="56" t="s">
        <v>112</v>
      </c>
      <c r="D95" s="56" t="s">
        <v>114</v>
      </c>
      <c r="E95" s="56" t="s">
        <v>115</v>
      </c>
      <c r="F95" s="56" t="s">
        <v>116</v>
      </c>
      <c r="G95" s="56" t="s">
        <v>117</v>
      </c>
      <c r="H95" s="56" t="s">
        <v>118</v>
      </c>
      <c r="I95" s="55"/>
    </row>
    <row r="96" spans="1:9" s="57" customFormat="1" ht="15.75">
      <c r="A96" s="55" t="s">
        <v>262</v>
      </c>
      <c r="B96" s="55" t="s">
        <v>13</v>
      </c>
      <c r="C96" s="56" t="s">
        <v>135</v>
      </c>
      <c r="D96" s="56" t="s">
        <v>136</v>
      </c>
      <c r="E96" s="55"/>
      <c r="F96" s="55"/>
      <c r="G96" s="55"/>
      <c r="H96" s="55"/>
      <c r="I96" s="55"/>
    </row>
    <row r="97" spans="1:9" s="57" customFormat="1" ht="15.75">
      <c r="A97" s="55" t="s">
        <v>263</v>
      </c>
      <c r="B97" s="55" t="s">
        <v>124</v>
      </c>
      <c r="C97" s="56" t="s">
        <v>123</v>
      </c>
      <c r="D97" s="56" t="s">
        <v>125</v>
      </c>
      <c r="E97" s="56" t="s">
        <v>126</v>
      </c>
      <c r="F97" s="56" t="s">
        <v>127</v>
      </c>
      <c r="G97" s="55"/>
      <c r="H97" s="55"/>
      <c r="I97" s="55"/>
    </row>
    <row r="98" spans="1:9" s="57" customFormat="1" ht="15.75">
      <c r="A98" s="55" t="s">
        <v>264</v>
      </c>
      <c r="B98" s="55" t="s">
        <v>129</v>
      </c>
      <c r="C98" s="56" t="s">
        <v>128</v>
      </c>
      <c r="E98" s="55"/>
      <c r="G98" s="55"/>
      <c r="H98" s="55"/>
      <c r="I98" s="55"/>
    </row>
    <row r="99" spans="1:3" s="57" customFormat="1" ht="15.75">
      <c r="A99" s="55" t="s">
        <v>265</v>
      </c>
      <c r="B99" s="55" t="s">
        <v>120</v>
      </c>
      <c r="C99" s="56" t="s">
        <v>119</v>
      </c>
    </row>
    <row r="100" spans="1:3" s="57" customFormat="1" ht="15.75">
      <c r="A100" s="55" t="s">
        <v>266</v>
      </c>
      <c r="B100" s="55" t="s">
        <v>122</v>
      </c>
      <c r="C100" s="59" t="s">
        <v>121</v>
      </c>
    </row>
    <row r="101" spans="1:2" s="57" customFormat="1" ht="15.75">
      <c r="A101" s="58"/>
      <c r="B101" s="55"/>
    </row>
    <row r="102" spans="1:2" s="57" customFormat="1" ht="15.75">
      <c r="A102" s="58"/>
      <c r="B102" s="55"/>
    </row>
    <row r="103" spans="1:2" s="57" customFormat="1" ht="15.75">
      <c r="A103" s="58"/>
      <c r="B103" s="55"/>
    </row>
    <row r="104" spans="1:2" s="57" customFormat="1" ht="15.75">
      <c r="A104" s="58"/>
      <c r="B104" s="55"/>
    </row>
    <row r="105" spans="1:2" s="57" customFormat="1" ht="15.75">
      <c r="A105" s="109">
        <f>A29</f>
        <v>0</v>
      </c>
      <c r="B105" s="55" t="e">
        <f>LOOKUP(A29,A89:A100,B89:B100)</f>
        <v>#N/A</v>
      </c>
    </row>
    <row r="106" spans="1:3" s="57" customFormat="1" ht="15.75">
      <c r="A106" s="58"/>
      <c r="B106" s="57" t="e">
        <f>LOOKUP($A$29,$A$89:$A$100,C$89:C$100)</f>
        <v>#N/A</v>
      </c>
      <c r="C106" s="57" t="e">
        <f aca="true" t="shared" si="0" ref="C106:C111">IF(B106=0,"",B106)</f>
        <v>#N/A</v>
      </c>
    </row>
    <row r="107" spans="1:3" s="57" customFormat="1" ht="15.75">
      <c r="A107" s="58"/>
      <c r="B107" s="57" t="e">
        <f>LOOKUP($A$29,$A$89:$A$100,D$89:D$100)</f>
        <v>#N/A</v>
      </c>
      <c r="C107" s="57" t="e">
        <f t="shared" si="0"/>
        <v>#N/A</v>
      </c>
    </row>
    <row r="108" spans="1:3" s="57" customFormat="1" ht="15.75">
      <c r="A108" s="58"/>
      <c r="B108" s="57" t="e">
        <f>LOOKUP($A$29,$A$89:$A$100,E$89:E$100)</f>
        <v>#N/A</v>
      </c>
      <c r="C108" s="57" t="e">
        <f t="shared" si="0"/>
        <v>#N/A</v>
      </c>
    </row>
    <row r="109" spans="1:26" s="57" customFormat="1" ht="15">
      <c r="A109" s="9"/>
      <c r="B109" s="57" t="e">
        <f>LOOKUP($A$29,$A$89:$A$100,F$89:F$100)</f>
        <v>#N/A</v>
      </c>
      <c r="C109" s="57" t="e">
        <f t="shared" si="0"/>
        <v>#N/A</v>
      </c>
      <c r="D109" s="9"/>
      <c r="E109" s="9"/>
      <c r="F109" s="9"/>
      <c r="G109" s="9"/>
      <c r="H109" s="9"/>
      <c r="I109" s="9"/>
      <c r="Z109" s="9"/>
    </row>
    <row r="110" spans="2:3" s="9" customFormat="1" ht="15">
      <c r="B110" s="57" t="e">
        <f>LOOKUP($A$29,$A$89:$A$100,G$89:G$100)</f>
        <v>#N/A</v>
      </c>
      <c r="C110" s="57" t="e">
        <f t="shared" si="0"/>
        <v>#N/A</v>
      </c>
    </row>
    <row r="111" spans="2:3" s="9" customFormat="1" ht="15">
      <c r="B111" s="57" t="e">
        <f>LOOKUP($A$29,$A$89:$A$100,H$89:H$100)</f>
        <v>#N/A</v>
      </c>
      <c r="C111" s="57" t="e">
        <f t="shared" si="0"/>
        <v>#N/A</v>
      </c>
    </row>
    <row r="112" s="9" customFormat="1" ht="15"/>
    <row r="113" s="9" customFormat="1" ht="15">
      <c r="A113" s="110">
        <f>A29</f>
        <v>0</v>
      </c>
    </row>
    <row r="114" spans="3:7" s="9" customFormat="1" ht="15">
      <c r="C114" s="9" t="s">
        <v>271</v>
      </c>
      <c r="F114" s="9">
        <f>IF(B114=0,"",B106)</f>
      </c>
      <c r="G114" s="9" t="e">
        <f>LOOKUP($A$29,$A$123:$A$134,C123:C134)</f>
        <v>#N/A</v>
      </c>
    </row>
    <row r="115" spans="3:7" s="9" customFormat="1" ht="15">
      <c r="C115" s="9" t="s">
        <v>272</v>
      </c>
      <c r="G115" s="9" t="e">
        <f>LOOKUP($A$29,$A$123:$A$134,D123:D134)</f>
        <v>#N/A</v>
      </c>
    </row>
    <row r="116" spans="3:7" s="9" customFormat="1" ht="15">
      <c r="C116" s="9" t="s">
        <v>270</v>
      </c>
      <c r="G116" s="9" t="e">
        <f>LOOKUP($A$29,$A$123:$A$134,E123:E134)</f>
        <v>#N/A</v>
      </c>
    </row>
    <row r="117" spans="3:7" s="9" customFormat="1" ht="15">
      <c r="C117" s="9" t="s">
        <v>268</v>
      </c>
      <c r="G117" s="9" t="e">
        <f>LOOKUP($A$29,$A$123:$A$134,F123:F134)</f>
        <v>#N/A</v>
      </c>
    </row>
    <row r="118" spans="3:7" s="9" customFormat="1" ht="15">
      <c r="C118" s="9" t="s">
        <v>267</v>
      </c>
      <c r="G118" s="9" t="e">
        <f>LOOKUP($A$29,$A$123:$A$134,G123:G134)</f>
        <v>#N/A</v>
      </c>
    </row>
    <row r="119" spans="3:7" s="9" customFormat="1" ht="15">
      <c r="C119" s="9" t="s">
        <v>269</v>
      </c>
      <c r="G119" s="9" t="e">
        <f>LOOKUP($A$29,$A$123:$A$134,H123:H134)</f>
        <v>#N/A</v>
      </c>
    </row>
    <row r="120" s="9" customFormat="1" ht="15"/>
    <row r="121" s="9" customFormat="1" ht="15"/>
    <row r="122" spans="3:8" s="9" customFormat="1" ht="15">
      <c r="C122" s="9" t="s">
        <v>271</v>
      </c>
      <c r="D122" s="9" t="s">
        <v>272</v>
      </c>
      <c r="E122" s="9" t="s">
        <v>270</v>
      </c>
      <c r="F122" s="9" t="s">
        <v>268</v>
      </c>
      <c r="G122" s="9" t="s">
        <v>267</v>
      </c>
      <c r="H122" s="9" t="s">
        <v>269</v>
      </c>
    </row>
    <row r="123" spans="1:8" s="9" customFormat="1" ht="15.75">
      <c r="A123" s="55" t="s">
        <v>255</v>
      </c>
      <c r="C123" s="9" t="s">
        <v>273</v>
      </c>
      <c r="D123" s="9" t="s">
        <v>273</v>
      </c>
      <c r="E123" s="9" t="s">
        <v>274</v>
      </c>
      <c r="F123" s="9" t="s">
        <v>274</v>
      </c>
      <c r="G123" s="9" t="s">
        <v>274</v>
      </c>
      <c r="H123" s="9" t="s">
        <v>274</v>
      </c>
    </row>
    <row r="124" spans="1:8" s="9" customFormat="1" ht="15.75">
      <c r="A124" s="55" t="s">
        <v>256</v>
      </c>
      <c r="C124" s="9" t="s">
        <v>273</v>
      </c>
      <c r="D124" s="9" t="s">
        <v>273</v>
      </c>
      <c r="E124" s="9" t="s">
        <v>274</v>
      </c>
      <c r="F124" s="9" t="s">
        <v>274</v>
      </c>
      <c r="G124" s="9" t="s">
        <v>274</v>
      </c>
      <c r="H124" s="9" t="s">
        <v>274</v>
      </c>
    </row>
    <row r="125" spans="1:8" s="9" customFormat="1" ht="15.75">
      <c r="A125" s="55" t="s">
        <v>257</v>
      </c>
      <c r="C125" s="9" t="s">
        <v>273</v>
      </c>
      <c r="D125" s="9" t="s">
        <v>273</v>
      </c>
      <c r="E125" s="9" t="s">
        <v>274</v>
      </c>
      <c r="F125" s="9" t="s">
        <v>274</v>
      </c>
      <c r="G125" s="9" t="s">
        <v>274</v>
      </c>
      <c r="H125" s="9" t="s">
        <v>274</v>
      </c>
    </row>
    <row r="126" spans="1:8" s="9" customFormat="1" ht="15.75">
      <c r="A126" s="55" t="s">
        <v>258</v>
      </c>
      <c r="C126" s="9" t="s">
        <v>273</v>
      </c>
      <c r="D126" s="9" t="s">
        <v>273</v>
      </c>
      <c r="E126" s="9" t="s">
        <v>274</v>
      </c>
      <c r="F126" s="9" t="s">
        <v>273</v>
      </c>
      <c r="G126" s="9" t="s">
        <v>274</v>
      </c>
      <c r="H126" s="9" t="s">
        <v>274</v>
      </c>
    </row>
    <row r="127" spans="1:8" s="9" customFormat="1" ht="15.75">
      <c r="A127" s="55" t="s">
        <v>259</v>
      </c>
      <c r="C127" s="9" t="s">
        <v>273</v>
      </c>
      <c r="D127" s="9" t="s">
        <v>273</v>
      </c>
      <c r="E127" s="9" t="s">
        <v>274</v>
      </c>
      <c r="F127" s="9" t="s">
        <v>274</v>
      </c>
      <c r="G127" s="9" t="s">
        <v>274</v>
      </c>
      <c r="H127" s="9" t="s">
        <v>274</v>
      </c>
    </row>
    <row r="128" spans="1:8" s="9" customFormat="1" ht="15.75">
      <c r="A128" s="55" t="s">
        <v>260</v>
      </c>
      <c r="C128" s="9" t="s">
        <v>273</v>
      </c>
      <c r="D128" s="9" t="s">
        <v>273</v>
      </c>
      <c r="E128" s="9" t="s">
        <v>274</v>
      </c>
      <c r="F128" s="9" t="s">
        <v>274</v>
      </c>
      <c r="G128" s="9" t="s">
        <v>274</v>
      </c>
      <c r="H128" s="9" t="s">
        <v>274</v>
      </c>
    </row>
    <row r="129" spans="1:8" s="9" customFormat="1" ht="15.75">
      <c r="A129" s="55" t="s">
        <v>261</v>
      </c>
      <c r="C129" s="9" t="s">
        <v>273</v>
      </c>
      <c r="D129" s="9" t="s">
        <v>273</v>
      </c>
      <c r="E129" s="9" t="s">
        <v>274</v>
      </c>
      <c r="F129" s="9" t="s">
        <v>274</v>
      </c>
      <c r="G129" s="9" t="s">
        <v>274</v>
      </c>
      <c r="H129" s="9" t="s">
        <v>274</v>
      </c>
    </row>
    <row r="130" spans="1:8" s="9" customFormat="1" ht="15.75">
      <c r="A130" s="55" t="s">
        <v>262</v>
      </c>
      <c r="C130" s="9" t="s">
        <v>273</v>
      </c>
      <c r="D130" s="9" t="s">
        <v>273</v>
      </c>
      <c r="E130" s="9" t="s">
        <v>274</v>
      </c>
      <c r="F130" s="9" t="s">
        <v>273</v>
      </c>
      <c r="G130" s="9" t="s">
        <v>273</v>
      </c>
      <c r="H130" s="9" t="s">
        <v>274</v>
      </c>
    </row>
    <row r="131" spans="1:8" s="9" customFormat="1" ht="15.75">
      <c r="A131" s="55" t="s">
        <v>263</v>
      </c>
      <c r="C131" s="9" t="s">
        <v>273</v>
      </c>
      <c r="D131" s="9" t="s">
        <v>273</v>
      </c>
      <c r="E131" s="9" t="s">
        <v>274</v>
      </c>
      <c r="F131" s="9" t="s">
        <v>273</v>
      </c>
      <c r="G131" s="9" t="s">
        <v>273</v>
      </c>
      <c r="H131" s="9" t="s">
        <v>274</v>
      </c>
    </row>
    <row r="132" spans="1:8" s="9" customFormat="1" ht="15.75">
      <c r="A132" s="55" t="s">
        <v>264</v>
      </c>
      <c r="C132" s="9" t="s">
        <v>273</v>
      </c>
      <c r="D132" s="9" t="s">
        <v>273</v>
      </c>
      <c r="E132" s="9" t="s">
        <v>274</v>
      </c>
      <c r="F132" s="9" t="s">
        <v>273</v>
      </c>
      <c r="G132" s="9" t="s">
        <v>273</v>
      </c>
      <c r="H132" s="9" t="s">
        <v>273</v>
      </c>
    </row>
    <row r="133" spans="1:8" s="9" customFormat="1" ht="15.75">
      <c r="A133" s="55" t="s">
        <v>265</v>
      </c>
      <c r="C133" s="9" t="s">
        <v>273</v>
      </c>
      <c r="D133" s="9" t="s">
        <v>273</v>
      </c>
      <c r="E133" s="9" t="s">
        <v>274</v>
      </c>
      <c r="F133" s="9" t="s">
        <v>273</v>
      </c>
      <c r="G133" s="9" t="s">
        <v>273</v>
      </c>
      <c r="H133" s="9" t="s">
        <v>273</v>
      </c>
    </row>
    <row r="134" spans="1:8" s="9" customFormat="1" ht="15.75">
      <c r="A134" s="55" t="s">
        <v>266</v>
      </c>
      <c r="C134" s="9" t="s">
        <v>273</v>
      </c>
      <c r="D134" s="9" t="s">
        <v>273</v>
      </c>
      <c r="E134" s="9" t="s">
        <v>274</v>
      </c>
      <c r="F134" s="9" t="s">
        <v>273</v>
      </c>
      <c r="G134" s="9" t="s">
        <v>273</v>
      </c>
      <c r="H134" s="9" t="s">
        <v>273</v>
      </c>
    </row>
    <row r="135" s="9" customFormat="1" ht="15"/>
    <row r="136" s="9" customFormat="1" ht="15"/>
    <row r="137" spans="1:26" s="9" customFormat="1" ht="15">
      <c r="A137" s="56"/>
      <c r="B137" s="57"/>
      <c r="C137" s="111"/>
      <c r="D137" s="112"/>
      <c r="E137" s="56"/>
      <c r="F137" s="57"/>
      <c r="G137" s="57"/>
      <c r="H137" s="57"/>
      <c r="I137" s="57"/>
      <c r="Z137" s="57"/>
    </row>
    <row r="138" spans="1:5" s="57" customFormat="1" ht="15">
      <c r="A138" s="56"/>
      <c r="C138" s="111"/>
      <c r="D138" s="112"/>
      <c r="E138" s="56"/>
    </row>
    <row r="139" spans="1:5" s="57" customFormat="1" ht="15">
      <c r="A139" s="56"/>
      <c r="C139" s="111"/>
      <c r="D139" s="112"/>
      <c r="E139" s="56"/>
    </row>
    <row r="140" spans="1:5" s="57" customFormat="1" ht="15">
      <c r="A140" s="56"/>
      <c r="C140" s="111"/>
      <c r="D140" s="112"/>
      <c r="E140" s="56"/>
    </row>
    <row r="141" spans="1:5" s="57" customFormat="1" ht="15">
      <c r="A141" s="56"/>
      <c r="C141" s="111"/>
      <c r="D141" s="112"/>
      <c r="E141" s="56"/>
    </row>
    <row r="142" spans="1:5" s="57" customFormat="1" ht="15">
      <c r="A142" s="56"/>
      <c r="C142" s="111"/>
      <c r="D142" s="112"/>
      <c r="E142" s="56"/>
    </row>
    <row r="143" spans="1:5" s="57" customFormat="1" ht="15">
      <c r="A143" s="56"/>
      <c r="C143" s="111"/>
      <c r="D143" s="112"/>
      <c r="E143" s="56"/>
    </row>
    <row r="144" spans="1:5" s="57" customFormat="1" ht="15">
      <c r="A144" s="56"/>
      <c r="C144" s="111"/>
      <c r="D144" s="112"/>
      <c r="E144" s="56"/>
    </row>
    <row r="145" spans="1:5" s="57" customFormat="1" ht="15">
      <c r="A145" s="56"/>
      <c r="C145" s="111"/>
      <c r="D145" s="112"/>
      <c r="E145" s="56"/>
    </row>
    <row r="146" spans="1:5" s="57" customFormat="1" ht="15">
      <c r="A146" s="56"/>
      <c r="C146" s="111"/>
      <c r="D146" s="112"/>
      <c r="E146" s="56"/>
    </row>
    <row r="147" spans="1:5" s="57" customFormat="1" ht="15">
      <c r="A147" s="56"/>
      <c r="C147" s="111"/>
      <c r="D147" s="112"/>
      <c r="E147" s="56"/>
    </row>
    <row r="148" spans="1:5" s="57" customFormat="1" ht="15">
      <c r="A148" s="56"/>
      <c r="C148" s="111"/>
      <c r="D148" s="112"/>
      <c r="E148" s="56"/>
    </row>
    <row r="149" spans="1:5" s="57" customFormat="1" ht="15">
      <c r="A149" s="56"/>
      <c r="C149" s="111"/>
      <c r="D149" s="112"/>
      <c r="E149" s="56"/>
    </row>
    <row r="150" spans="1:5" s="57" customFormat="1" ht="15">
      <c r="A150" s="56"/>
      <c r="C150" s="111"/>
      <c r="D150" s="112"/>
      <c r="E150" s="56"/>
    </row>
    <row r="151" spans="1:5" s="57" customFormat="1" ht="15">
      <c r="A151" s="56"/>
      <c r="C151" s="111"/>
      <c r="D151" s="112"/>
      <c r="E151" s="56"/>
    </row>
    <row r="152" spans="1:39" s="61" customFormat="1" ht="15">
      <c r="A152" s="60"/>
      <c r="C152" s="62"/>
      <c r="D152" s="63"/>
      <c r="E152" s="60"/>
      <c r="K152" s="64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</row>
    <row r="153" spans="1:39" s="61" customFormat="1" ht="15">
      <c r="A153" s="60"/>
      <c r="C153" s="62"/>
      <c r="D153" s="63"/>
      <c r="E153" s="60"/>
      <c r="K153" s="64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</row>
    <row r="154" spans="1:39" s="61" customFormat="1" ht="15">
      <c r="A154" s="60"/>
      <c r="C154" s="62"/>
      <c r="D154" s="63"/>
      <c r="E154" s="60"/>
      <c r="K154" s="64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</row>
    <row r="155" spans="1:39" s="61" customFormat="1" ht="15">
      <c r="A155" s="60"/>
      <c r="C155" s="62"/>
      <c r="D155" s="63"/>
      <c r="E155" s="60"/>
      <c r="K155" s="64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</row>
    <row r="156" spans="1:39" s="61" customFormat="1" ht="15">
      <c r="A156" s="60"/>
      <c r="C156" s="62"/>
      <c r="D156" s="63"/>
      <c r="E156" s="60"/>
      <c r="K156" s="64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</row>
    <row r="157" spans="1:39" s="61" customFormat="1" ht="15">
      <c r="A157" s="60"/>
      <c r="C157" s="62"/>
      <c r="D157" s="63"/>
      <c r="E157" s="60"/>
      <c r="K157" s="64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</row>
    <row r="158" spans="1:39" s="61" customFormat="1" ht="15">
      <c r="A158" s="60"/>
      <c r="C158" s="62"/>
      <c r="D158" s="63"/>
      <c r="E158" s="60"/>
      <c r="K158" s="64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</row>
    <row r="159" spans="1:39" s="61" customFormat="1" ht="15">
      <c r="A159" s="60"/>
      <c r="C159" s="62"/>
      <c r="D159" s="63"/>
      <c r="E159" s="60"/>
      <c r="K159" s="64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</row>
    <row r="160" spans="1:39" s="61" customFormat="1" ht="15">
      <c r="A160" s="60"/>
      <c r="C160" s="62"/>
      <c r="D160" s="63"/>
      <c r="E160" s="60"/>
      <c r="K160" s="64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</row>
    <row r="161" spans="1:39" s="61" customFormat="1" ht="15">
      <c r="A161" s="60"/>
      <c r="C161" s="62"/>
      <c r="D161" s="63"/>
      <c r="E161" s="60"/>
      <c r="K161" s="64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</row>
    <row r="162" spans="1:39" s="61" customFormat="1" ht="15">
      <c r="A162" s="60"/>
      <c r="C162" s="62"/>
      <c r="D162" s="63"/>
      <c r="E162" s="60"/>
      <c r="K162" s="64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</row>
    <row r="163" spans="1:39" s="61" customFormat="1" ht="15">
      <c r="A163" s="65"/>
      <c r="C163" s="62"/>
      <c r="D163" s="63"/>
      <c r="E163" s="65"/>
      <c r="K163" s="64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</row>
    <row r="164" spans="1:39" s="61" customFormat="1" ht="15">
      <c r="A164" s="7"/>
      <c r="B164" s="7"/>
      <c r="C164" s="7"/>
      <c r="D164" s="7"/>
      <c r="E164" s="7"/>
      <c r="F164" s="7"/>
      <c r="G164" s="7"/>
      <c r="H164" s="7"/>
      <c r="I164" s="7"/>
      <c r="K164" s="64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9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</row>
  </sheetData>
  <sheetProtection password="DD62" sheet="1" objects="1" scenarios="1"/>
  <mergeCells count="78">
    <mergeCell ref="F43:H43"/>
    <mergeCell ref="A65:H65"/>
    <mergeCell ref="A63:I63"/>
    <mergeCell ref="A57:H57"/>
    <mergeCell ref="E54:I54"/>
    <mergeCell ref="K77:K78"/>
    <mergeCell ref="A58:H58"/>
    <mergeCell ref="A59:H59"/>
    <mergeCell ref="A60:H60"/>
    <mergeCell ref="A61:H61"/>
    <mergeCell ref="H24:I24"/>
    <mergeCell ref="B15:C15"/>
    <mergeCell ref="D15:I15"/>
    <mergeCell ref="A16:B16"/>
    <mergeCell ref="D17:I17"/>
    <mergeCell ref="D18:I18"/>
    <mergeCell ref="B20:I20"/>
    <mergeCell ref="E23:F23"/>
    <mergeCell ref="C21:I21"/>
    <mergeCell ref="A8:H8"/>
    <mergeCell ref="B13:C13"/>
    <mergeCell ref="D13:I13"/>
    <mergeCell ref="B14:C14"/>
    <mergeCell ref="D14:I14"/>
    <mergeCell ref="C22:I22"/>
    <mergeCell ref="A79:H79"/>
    <mergeCell ref="H82:I82"/>
    <mergeCell ref="E49:F49"/>
    <mergeCell ref="G49:H49"/>
    <mergeCell ref="G50:H50"/>
    <mergeCell ref="I77:I78"/>
    <mergeCell ref="A78:G78"/>
    <mergeCell ref="A62:H62"/>
    <mergeCell ref="A68:H69"/>
    <mergeCell ref="A75:H75"/>
    <mergeCell ref="I75:I76"/>
    <mergeCell ref="A76:G76"/>
    <mergeCell ref="A66:H66"/>
    <mergeCell ref="A77:H77"/>
    <mergeCell ref="E48:I48"/>
    <mergeCell ref="A70:H70"/>
    <mergeCell ref="A71:G71"/>
    <mergeCell ref="C35:H35"/>
    <mergeCell ref="F39:G39"/>
    <mergeCell ref="H86:I86"/>
    <mergeCell ref="D34:E34"/>
    <mergeCell ref="D36:E36"/>
    <mergeCell ref="A51:I51"/>
    <mergeCell ref="A72:H72"/>
    <mergeCell ref="I72:I73"/>
    <mergeCell ref="A73:H73"/>
    <mergeCell ref="A74:H74"/>
    <mergeCell ref="A26:I26"/>
    <mergeCell ref="A29:I29"/>
    <mergeCell ref="A31:I31"/>
    <mergeCell ref="D32:E32"/>
    <mergeCell ref="A28:H28"/>
    <mergeCell ref="C33:H33"/>
    <mergeCell ref="A45:B45"/>
    <mergeCell ref="C45:I45"/>
    <mergeCell ref="I66:I71"/>
    <mergeCell ref="A67:H67"/>
    <mergeCell ref="D40:H41"/>
    <mergeCell ref="A40:C42"/>
    <mergeCell ref="I40:I41"/>
    <mergeCell ref="D42:E42"/>
    <mergeCell ref="F42:H42"/>
    <mergeCell ref="D43:E43"/>
    <mergeCell ref="K85:K86"/>
    <mergeCell ref="E24:F24"/>
    <mergeCell ref="K32:K33"/>
    <mergeCell ref="K34:K35"/>
    <mergeCell ref="K36:K37"/>
    <mergeCell ref="G83:I83"/>
    <mergeCell ref="C37:H37"/>
    <mergeCell ref="K58:K62"/>
    <mergeCell ref="K75:K76"/>
    <mergeCell ref="A43:C43"/>
  </mergeCells>
  <dataValidations count="10">
    <dataValidation type="list" allowBlank="1" showInputMessage="1" showErrorMessage="1" sqref="I58:I62">
      <formula1>$N$9:$N$10</formula1>
    </dataValidation>
    <dataValidation type="list" allowBlank="1" showInputMessage="1" showErrorMessage="1" sqref="C35 C33 C37">
      <formula1>$Q$9:$Q$11</formula1>
    </dataValidation>
    <dataValidation type="list" allowBlank="1" showInputMessage="1" showErrorMessage="1" sqref="E48:I48">
      <formula1>$S$9:$S$11</formula1>
    </dataValidation>
    <dataValidation type="list" allowBlank="1" showInputMessage="1" showErrorMessage="1" sqref="D30:I30">
      <formula1>$O$9:$O$27</formula1>
    </dataValidation>
    <dataValidation type="list" allowBlank="1" showInputMessage="1" showErrorMessage="1" sqref="C32 C34 C36">
      <formula1>$P$9:$P$10</formula1>
    </dataValidation>
    <dataValidation type="list" allowBlank="1" showInputMessage="1" showErrorMessage="1" sqref="D18:I18">
      <formula1>$M$9:$M$11</formula1>
    </dataValidation>
    <dataValidation type="list" allowBlank="1" showInputMessage="1" showErrorMessage="1" sqref="A82">
      <formula1>$Z$9:$Z$43</formula1>
    </dataValidation>
    <dataValidation type="list" allowBlank="1" showInputMessage="1" showErrorMessage="1" sqref="A29:I29">
      <formula1>$A$89:$A$100</formula1>
    </dataValidation>
    <dataValidation type="list" allowBlank="1" showInputMessage="1" showErrorMessage="1" sqref="A31:I31">
      <formula1>$C$106:$C$111</formula1>
    </dataValidation>
    <dataValidation type="list" allowBlank="1" showInputMessage="1" showErrorMessage="1" sqref="F39">
      <formula1>$AC$9:$AC$10</formula1>
    </dataValidation>
  </dataValidations>
  <printOptions/>
  <pageMargins left="0.5118110236220472" right="0.5118110236220472" top="0.5118110236220472" bottom="0.5118110236220472" header="0.31496062992125984" footer="0.31496062992125984"/>
  <pageSetup blackAndWhite="1" horizontalDpi="600" verticalDpi="600" orientation="portrait" paperSize="9" scale="90" r:id="rId2"/>
  <rowBreaks count="1" manualBreakCount="1">
    <brk id="52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9"/>
  <sheetViews>
    <sheetView zoomScalePageLayoutView="0" workbookViewId="0" topLeftCell="A1">
      <selection activeCell="B17" sqref="B17:G17"/>
    </sheetView>
  </sheetViews>
  <sheetFormatPr defaultColWidth="9.140625" defaultRowHeight="15"/>
  <cols>
    <col min="1" max="1" width="3.00390625" style="82" customWidth="1"/>
    <col min="2" max="2" width="16.57421875" style="82" customWidth="1"/>
    <col min="3" max="3" width="9.57421875" style="82" customWidth="1"/>
    <col min="4" max="4" width="31.28125" style="82" customWidth="1"/>
    <col min="5" max="5" width="22.00390625" style="82" customWidth="1"/>
    <col min="6" max="6" width="12.421875" style="82" customWidth="1"/>
    <col min="7" max="7" width="9.140625" style="82" customWidth="1"/>
    <col min="8" max="8" width="13.28125" style="81" customWidth="1"/>
    <col min="9" max="9" width="69.28125" style="82" customWidth="1"/>
    <col min="10" max="16384" width="9.140625" style="82" customWidth="1"/>
  </cols>
  <sheetData>
    <row r="1" spans="1:9" ht="15">
      <c r="A1" s="115" t="s">
        <v>246</v>
      </c>
      <c r="B1" s="116"/>
      <c r="C1" s="116"/>
      <c r="D1" s="116"/>
      <c r="E1" s="116"/>
      <c r="F1" s="116"/>
      <c r="G1" s="116"/>
      <c r="H1" s="94"/>
      <c r="I1" s="94"/>
    </row>
    <row r="2" spans="1:9" ht="15">
      <c r="A2" s="117">
        <f>IF(Заявление!I58=Заявление!$N$9,"Публикация в журнале, включенном в Перечень ВАК или входящем в международные цитатно-аналитические базы","")</f>
      </c>
      <c r="B2" s="116"/>
      <c r="C2" s="116"/>
      <c r="D2" s="116"/>
      <c r="E2" s="116"/>
      <c r="F2" s="116"/>
      <c r="G2" s="116"/>
      <c r="H2" s="94"/>
      <c r="I2" s="94"/>
    </row>
    <row r="3" spans="1:9" ht="15">
      <c r="A3" s="117">
        <f>IF(Заявление!I59=Заявление!$N$9,"Участие в выполнении гранта или договора на проведение научных исследований (руководитель или исполнитель) ","")</f>
      </c>
      <c r="B3" s="116"/>
      <c r="C3" s="116"/>
      <c r="D3" s="116"/>
      <c r="E3" s="116"/>
      <c r="F3" s="116"/>
      <c r="G3" s="116"/>
      <c r="H3" s="94"/>
      <c r="I3" s="94"/>
    </row>
    <row r="4" spans="1:9" ht="15">
      <c r="A4" s="117">
        <f>IF(Заявление!I60=Заявление!$N$9,"Патенты на изобретения, патенты (свидетельства) на полезную модель, патенты на промышленный образец, патенты на селекционные достижения, свидетельства на программу для электронных вычислительных машин, базу данных, топологию интегральных микросхем","")</f>
      </c>
      <c r="B4" s="116"/>
      <c r="C4" s="116"/>
      <c r="D4" s="116"/>
      <c r="E4" s="116"/>
      <c r="F4" s="116"/>
      <c r="G4" s="116"/>
      <c r="H4" s="94"/>
      <c r="I4" s="94"/>
    </row>
    <row r="5" spans="1:9" ht="15">
      <c r="A5" s="117">
        <f>IF(Заявление!I61=Заявление!$N$9,"Диплом призового места научного конкурса/конференции, олимпиады «Я – профессионал», премии (стипендии) за достижения в научно-исследовательской деятельности","")</f>
      </c>
      <c r="B5" s="116"/>
      <c r="C5" s="116"/>
      <c r="D5" s="116"/>
      <c r="E5" s="116"/>
      <c r="F5" s="116"/>
      <c r="G5" s="116"/>
      <c r="H5" s="94"/>
      <c r="I5" s="94"/>
    </row>
    <row r="6" spans="1:9" ht="15">
      <c r="A6" s="117">
        <f>IF(Заявление!I62=Заявление!$N$9,"Публикация в сборнике статей, материалах конференции","")</f>
      </c>
      <c r="B6" s="116"/>
      <c r="C6" s="116"/>
      <c r="D6" s="116"/>
      <c r="E6" s="116"/>
      <c r="F6" s="116"/>
      <c r="G6" s="116"/>
      <c r="H6" s="94"/>
      <c r="I6" s="94"/>
    </row>
    <row r="7" spans="1:9" ht="15">
      <c r="A7" s="115" t="s">
        <v>288</v>
      </c>
      <c r="B7" s="116"/>
      <c r="C7" s="116"/>
      <c r="D7" s="116"/>
      <c r="E7" s="116"/>
      <c r="F7" s="116"/>
      <c r="G7" s="116"/>
      <c r="H7" s="94"/>
      <c r="I7" s="94"/>
    </row>
    <row r="8" ht="15">
      <c r="A8" s="115" t="s">
        <v>290</v>
      </c>
    </row>
    <row r="9" spans="1:9" ht="15.75">
      <c r="A9" s="77" t="s">
        <v>179</v>
      </c>
      <c r="B9" s="77"/>
      <c r="H9" s="104" t="s">
        <v>219</v>
      </c>
      <c r="I9" s="226" t="s">
        <v>289</v>
      </c>
    </row>
    <row r="10" spans="1:9" ht="15.75">
      <c r="A10" s="10"/>
      <c r="B10" s="10"/>
      <c r="H10" s="88">
        <v>1</v>
      </c>
      <c r="I10" s="227"/>
    </row>
    <row r="11" spans="1:8" ht="15.75">
      <c r="A11" s="236" t="s">
        <v>180</v>
      </c>
      <c r="B11" s="236"/>
      <c r="C11" s="236"/>
      <c r="D11" s="235" t="str">
        <f>CONCATENATE(Заявление!D13," ",Заявление!D14," ",Заявление!D15)</f>
        <v>  </v>
      </c>
      <c r="E11" s="235"/>
      <c r="F11" s="235"/>
      <c r="G11" s="235"/>
      <c r="H11" s="89">
        <v>1</v>
      </c>
    </row>
    <row r="12" spans="1:8" s="83" customFormat="1" ht="31.5" customHeight="1">
      <c r="A12" s="132" t="s">
        <v>181</v>
      </c>
      <c r="B12" s="132"/>
      <c r="C12" s="132"/>
      <c r="D12" s="200" t="str">
        <f>CONCATENATE(Заявление!I28," ",Заявление!A29)</f>
        <v> </v>
      </c>
      <c r="E12" s="200"/>
      <c r="F12" s="200"/>
      <c r="G12" s="200"/>
      <c r="H12" s="90">
        <v>1</v>
      </c>
    </row>
    <row r="13" spans="1:8" s="83" customFormat="1" ht="31.5" customHeight="1">
      <c r="A13" s="132" t="s">
        <v>182</v>
      </c>
      <c r="B13" s="132"/>
      <c r="C13" s="132"/>
      <c r="D13" s="200">
        <f>IF(ISBLANK(Заявление!A31),"",Заявление!A31)</f>
      </c>
      <c r="E13" s="200"/>
      <c r="F13" s="200"/>
      <c r="G13" s="200"/>
      <c r="H13" s="90">
        <v>1</v>
      </c>
    </row>
    <row r="14" spans="1:8" ht="15.75">
      <c r="A14" s="10"/>
      <c r="B14" s="10"/>
      <c r="H14" s="88">
        <v>1</v>
      </c>
    </row>
    <row r="15" spans="1:8" ht="15">
      <c r="A15" s="237" t="s">
        <v>183</v>
      </c>
      <c r="B15" s="237"/>
      <c r="C15" s="237"/>
      <c r="D15" s="237"/>
      <c r="E15" s="237"/>
      <c r="F15" s="237"/>
      <c r="G15" s="237"/>
      <c r="H15" s="89">
        <v>1</v>
      </c>
    </row>
    <row r="16" spans="1:9" ht="30" customHeight="1">
      <c r="A16" s="238" t="s">
        <v>141</v>
      </c>
      <c r="B16" s="238"/>
      <c r="C16" s="238"/>
      <c r="D16" s="238"/>
      <c r="E16" s="238"/>
      <c r="F16" s="238"/>
      <c r="G16" s="238"/>
      <c r="H16" s="89">
        <f>IF(SUM(H17:H26)&gt;0,1,"")</f>
      </c>
      <c r="I16" s="92" t="s">
        <v>227</v>
      </c>
    </row>
    <row r="17" spans="1:9" ht="45" customHeight="1">
      <c r="A17" s="78" t="s">
        <v>184</v>
      </c>
      <c r="B17" s="228"/>
      <c r="C17" s="228"/>
      <c r="D17" s="228"/>
      <c r="E17" s="228"/>
      <c r="F17" s="228"/>
      <c r="G17" s="228"/>
      <c r="H17" s="89">
        <f>IF(ISBLANK(B17),"",1)</f>
      </c>
      <c r="I17" s="93" t="s">
        <v>218</v>
      </c>
    </row>
    <row r="18" spans="1:8" ht="45" customHeight="1">
      <c r="A18" s="78" t="s">
        <v>185</v>
      </c>
      <c r="B18" s="228"/>
      <c r="C18" s="228"/>
      <c r="D18" s="228"/>
      <c r="E18" s="228"/>
      <c r="F18" s="228"/>
      <c r="G18" s="228"/>
      <c r="H18" s="89">
        <f aca="true" t="shared" si="0" ref="H18:H60">IF(ISBLANK(B18),"",1)</f>
      </c>
    </row>
    <row r="19" spans="1:8" ht="45" customHeight="1">
      <c r="A19" s="78" t="s">
        <v>186</v>
      </c>
      <c r="B19" s="228"/>
      <c r="C19" s="228"/>
      <c r="D19" s="228"/>
      <c r="E19" s="228"/>
      <c r="F19" s="228"/>
      <c r="G19" s="228"/>
      <c r="H19" s="89">
        <f t="shared" si="0"/>
      </c>
    </row>
    <row r="20" spans="1:8" ht="45" customHeight="1">
      <c r="A20" s="78" t="s">
        <v>220</v>
      </c>
      <c r="B20" s="228"/>
      <c r="C20" s="228"/>
      <c r="D20" s="228"/>
      <c r="E20" s="228"/>
      <c r="F20" s="228"/>
      <c r="G20" s="228"/>
      <c r="H20" s="89">
        <f t="shared" si="0"/>
      </c>
    </row>
    <row r="21" spans="1:8" ht="45" customHeight="1">
      <c r="A21" s="78" t="s">
        <v>221</v>
      </c>
      <c r="B21" s="228"/>
      <c r="C21" s="228"/>
      <c r="D21" s="228"/>
      <c r="E21" s="228"/>
      <c r="F21" s="228"/>
      <c r="G21" s="228"/>
      <c r="H21" s="89">
        <f t="shared" si="0"/>
      </c>
    </row>
    <row r="22" spans="1:8" ht="45" customHeight="1">
      <c r="A22" s="78" t="s">
        <v>222</v>
      </c>
      <c r="B22" s="228"/>
      <c r="C22" s="228"/>
      <c r="D22" s="228"/>
      <c r="E22" s="228"/>
      <c r="F22" s="228"/>
      <c r="G22" s="228"/>
      <c r="H22" s="89">
        <f t="shared" si="0"/>
      </c>
    </row>
    <row r="23" spans="1:8" ht="45" customHeight="1">
      <c r="A23" s="78" t="s">
        <v>223</v>
      </c>
      <c r="B23" s="228"/>
      <c r="C23" s="228"/>
      <c r="D23" s="228"/>
      <c r="E23" s="228"/>
      <c r="F23" s="228"/>
      <c r="G23" s="228"/>
      <c r="H23" s="89">
        <f t="shared" si="0"/>
      </c>
    </row>
    <row r="24" spans="1:8" ht="45" customHeight="1">
      <c r="A24" s="78" t="s">
        <v>224</v>
      </c>
      <c r="B24" s="228"/>
      <c r="C24" s="228"/>
      <c r="D24" s="228"/>
      <c r="E24" s="228"/>
      <c r="F24" s="228"/>
      <c r="G24" s="228"/>
      <c r="H24" s="89">
        <f t="shared" si="0"/>
      </c>
    </row>
    <row r="25" spans="1:8" ht="45" customHeight="1">
      <c r="A25" s="78" t="s">
        <v>225</v>
      </c>
      <c r="B25" s="228"/>
      <c r="C25" s="228"/>
      <c r="D25" s="228"/>
      <c r="E25" s="228"/>
      <c r="F25" s="228"/>
      <c r="G25" s="228"/>
      <c r="H25" s="89">
        <f t="shared" si="0"/>
      </c>
    </row>
    <row r="26" spans="1:8" ht="45" customHeight="1">
      <c r="A26" s="78" t="s">
        <v>226</v>
      </c>
      <c r="B26" s="228"/>
      <c r="C26" s="228"/>
      <c r="D26" s="228"/>
      <c r="E26" s="228"/>
      <c r="F26" s="228"/>
      <c r="G26" s="228"/>
      <c r="H26" s="89">
        <f t="shared" si="0"/>
      </c>
    </row>
    <row r="27" spans="1:9" ht="31.5" customHeight="1">
      <c r="A27" s="238" t="s">
        <v>187</v>
      </c>
      <c r="B27" s="238"/>
      <c r="C27" s="238"/>
      <c r="D27" s="238"/>
      <c r="E27" s="238"/>
      <c r="F27" s="238"/>
      <c r="G27" s="238"/>
      <c r="H27" s="89">
        <f>IF(SUM(H28:H32)&gt;0,1,"")</f>
      </c>
      <c r="I27" s="92" t="s">
        <v>227</v>
      </c>
    </row>
    <row r="28" spans="1:9" ht="45" customHeight="1">
      <c r="A28" s="78" t="s">
        <v>184</v>
      </c>
      <c r="B28" s="228"/>
      <c r="C28" s="228"/>
      <c r="D28" s="228"/>
      <c r="E28" s="228"/>
      <c r="F28" s="228"/>
      <c r="G28" s="228"/>
      <c r="H28" s="89">
        <f t="shared" si="0"/>
      </c>
      <c r="I28" s="93" t="s">
        <v>229</v>
      </c>
    </row>
    <row r="29" spans="1:8" ht="45" customHeight="1">
      <c r="A29" s="78" t="s">
        <v>185</v>
      </c>
      <c r="B29" s="228"/>
      <c r="C29" s="228"/>
      <c r="D29" s="228"/>
      <c r="E29" s="228"/>
      <c r="F29" s="228"/>
      <c r="G29" s="228"/>
      <c r="H29" s="89">
        <f t="shared" si="0"/>
      </c>
    </row>
    <row r="30" spans="1:8" ht="45" customHeight="1">
      <c r="A30" s="78" t="s">
        <v>186</v>
      </c>
      <c r="B30" s="228"/>
      <c r="C30" s="228"/>
      <c r="D30" s="228"/>
      <c r="E30" s="228"/>
      <c r="F30" s="228"/>
      <c r="G30" s="228"/>
      <c r="H30" s="89">
        <f t="shared" si="0"/>
      </c>
    </row>
    <row r="31" spans="1:8" ht="45" customHeight="1">
      <c r="A31" s="78" t="s">
        <v>220</v>
      </c>
      <c r="B31" s="228"/>
      <c r="C31" s="228"/>
      <c r="D31" s="228"/>
      <c r="E31" s="228"/>
      <c r="F31" s="228"/>
      <c r="G31" s="228"/>
      <c r="H31" s="89">
        <f t="shared" si="0"/>
      </c>
    </row>
    <row r="32" spans="1:8" ht="45" customHeight="1">
      <c r="A32" s="78" t="s">
        <v>221</v>
      </c>
      <c r="B32" s="228"/>
      <c r="C32" s="228"/>
      <c r="D32" s="228"/>
      <c r="E32" s="228"/>
      <c r="F32" s="228"/>
      <c r="G32" s="228"/>
      <c r="H32" s="89">
        <f t="shared" si="0"/>
      </c>
    </row>
    <row r="33" spans="1:9" ht="45.75" customHeight="1">
      <c r="A33" s="238" t="s">
        <v>145</v>
      </c>
      <c r="B33" s="238"/>
      <c r="C33" s="238"/>
      <c r="D33" s="238"/>
      <c r="E33" s="238"/>
      <c r="F33" s="238"/>
      <c r="G33" s="238"/>
      <c r="H33" s="89">
        <f>IF(SUM(H34:H38)&gt;0,1,"")</f>
      </c>
      <c r="I33" s="92" t="s">
        <v>228</v>
      </c>
    </row>
    <row r="34" spans="1:9" ht="45" customHeight="1">
      <c r="A34" s="78" t="s">
        <v>184</v>
      </c>
      <c r="B34" s="228"/>
      <c r="C34" s="228"/>
      <c r="D34" s="228"/>
      <c r="E34" s="228"/>
      <c r="F34" s="228"/>
      <c r="G34" s="228"/>
      <c r="H34" s="89">
        <f t="shared" si="0"/>
      </c>
      <c r="I34" s="93" t="s">
        <v>230</v>
      </c>
    </row>
    <row r="35" spans="1:9" ht="45" customHeight="1">
      <c r="A35" s="78" t="s">
        <v>185</v>
      </c>
      <c r="B35" s="228"/>
      <c r="C35" s="228"/>
      <c r="D35" s="228"/>
      <c r="E35" s="228"/>
      <c r="F35" s="228"/>
      <c r="G35" s="228"/>
      <c r="H35" s="89">
        <f t="shared" si="0"/>
      </c>
      <c r="I35" s="93" t="s">
        <v>234</v>
      </c>
    </row>
    <row r="36" spans="1:8" ht="45" customHeight="1">
      <c r="A36" s="78" t="s">
        <v>186</v>
      </c>
      <c r="B36" s="228"/>
      <c r="C36" s="228"/>
      <c r="D36" s="228"/>
      <c r="E36" s="228"/>
      <c r="F36" s="228"/>
      <c r="G36" s="228"/>
      <c r="H36" s="89">
        <f t="shared" si="0"/>
      </c>
    </row>
    <row r="37" spans="1:8" ht="45" customHeight="1">
      <c r="A37" s="78" t="s">
        <v>220</v>
      </c>
      <c r="B37" s="228"/>
      <c r="C37" s="228"/>
      <c r="D37" s="228"/>
      <c r="E37" s="228"/>
      <c r="F37" s="228"/>
      <c r="G37" s="228"/>
      <c r="H37" s="89">
        <f t="shared" si="0"/>
      </c>
    </row>
    <row r="38" spans="1:8" ht="45" customHeight="1">
      <c r="A38" s="78" t="s">
        <v>221</v>
      </c>
      <c r="B38" s="228"/>
      <c r="C38" s="228"/>
      <c r="D38" s="228"/>
      <c r="E38" s="228"/>
      <c r="F38" s="228"/>
      <c r="G38" s="228"/>
      <c r="H38" s="89">
        <f t="shared" si="0"/>
      </c>
    </row>
    <row r="39" spans="1:9" ht="31.5" customHeight="1">
      <c r="A39" s="238" t="s">
        <v>143</v>
      </c>
      <c r="B39" s="238"/>
      <c r="C39" s="238"/>
      <c r="D39" s="238"/>
      <c r="E39" s="238"/>
      <c r="F39" s="238"/>
      <c r="G39" s="238"/>
      <c r="H39" s="89">
        <f>IF(SUM(H40:H49)&gt;0,1,"")</f>
      </c>
      <c r="I39" s="92" t="s">
        <v>228</v>
      </c>
    </row>
    <row r="40" spans="1:9" ht="45" customHeight="1">
      <c r="A40" s="78" t="s">
        <v>184</v>
      </c>
      <c r="B40" s="228"/>
      <c r="C40" s="228"/>
      <c r="D40" s="228"/>
      <c r="E40" s="228"/>
      <c r="F40" s="228"/>
      <c r="G40" s="228"/>
      <c r="H40" s="89">
        <f t="shared" si="0"/>
      </c>
      <c r="I40" s="93" t="s">
        <v>231</v>
      </c>
    </row>
    <row r="41" spans="1:9" ht="45" customHeight="1">
      <c r="A41" s="78" t="s">
        <v>185</v>
      </c>
      <c r="B41" s="228"/>
      <c r="C41" s="228"/>
      <c r="D41" s="228"/>
      <c r="E41" s="228"/>
      <c r="F41" s="228"/>
      <c r="G41" s="228"/>
      <c r="H41" s="89">
        <f t="shared" si="0"/>
      </c>
      <c r="I41" s="93" t="s">
        <v>232</v>
      </c>
    </row>
    <row r="42" spans="1:8" ht="45" customHeight="1">
      <c r="A42" s="78" t="s">
        <v>186</v>
      </c>
      <c r="B42" s="228"/>
      <c r="C42" s="228"/>
      <c r="D42" s="228"/>
      <c r="E42" s="228"/>
      <c r="F42" s="228"/>
      <c r="G42" s="228"/>
      <c r="H42" s="89">
        <f t="shared" si="0"/>
      </c>
    </row>
    <row r="43" spans="1:8" ht="45" customHeight="1">
      <c r="A43" s="78" t="s">
        <v>220</v>
      </c>
      <c r="B43" s="228"/>
      <c r="C43" s="228"/>
      <c r="D43" s="228"/>
      <c r="E43" s="228"/>
      <c r="F43" s="228"/>
      <c r="G43" s="228"/>
      <c r="H43" s="89">
        <f t="shared" si="0"/>
      </c>
    </row>
    <row r="44" spans="1:8" ht="45" customHeight="1">
      <c r="A44" s="78" t="s">
        <v>221</v>
      </c>
      <c r="B44" s="228"/>
      <c r="C44" s="228"/>
      <c r="D44" s="228"/>
      <c r="E44" s="228"/>
      <c r="F44" s="228"/>
      <c r="G44" s="228"/>
      <c r="H44" s="89">
        <f t="shared" si="0"/>
      </c>
    </row>
    <row r="45" spans="1:8" ht="45" customHeight="1">
      <c r="A45" s="78" t="s">
        <v>222</v>
      </c>
      <c r="B45" s="228"/>
      <c r="C45" s="228"/>
      <c r="D45" s="228"/>
      <c r="E45" s="228"/>
      <c r="F45" s="228"/>
      <c r="G45" s="228"/>
      <c r="H45" s="89">
        <f t="shared" si="0"/>
      </c>
    </row>
    <row r="46" spans="1:8" ht="45" customHeight="1">
      <c r="A46" s="78" t="s">
        <v>223</v>
      </c>
      <c r="B46" s="228"/>
      <c r="C46" s="228"/>
      <c r="D46" s="228"/>
      <c r="E46" s="228"/>
      <c r="F46" s="228"/>
      <c r="G46" s="228"/>
      <c r="H46" s="89">
        <f t="shared" si="0"/>
      </c>
    </row>
    <row r="47" spans="1:8" ht="45" customHeight="1">
      <c r="A47" s="78" t="s">
        <v>224</v>
      </c>
      <c r="B47" s="228"/>
      <c r="C47" s="228"/>
      <c r="D47" s="228"/>
      <c r="E47" s="228"/>
      <c r="F47" s="228"/>
      <c r="G47" s="228"/>
      <c r="H47" s="89">
        <f t="shared" si="0"/>
      </c>
    </row>
    <row r="48" spans="1:8" ht="45" customHeight="1">
      <c r="A48" s="78" t="s">
        <v>225</v>
      </c>
      <c r="B48" s="228"/>
      <c r="C48" s="228"/>
      <c r="D48" s="228"/>
      <c r="E48" s="228"/>
      <c r="F48" s="228"/>
      <c r="G48" s="228"/>
      <c r="H48" s="89">
        <f t="shared" si="0"/>
      </c>
    </row>
    <row r="49" spans="1:8" ht="45" customHeight="1">
      <c r="A49" s="78" t="s">
        <v>226</v>
      </c>
      <c r="B49" s="228"/>
      <c r="C49" s="228"/>
      <c r="D49" s="228"/>
      <c r="E49" s="228"/>
      <c r="F49" s="228"/>
      <c r="G49" s="228"/>
      <c r="H49" s="89">
        <f t="shared" si="0"/>
      </c>
    </row>
    <row r="50" spans="1:9" ht="16.5" customHeight="1">
      <c r="A50" s="238" t="s">
        <v>144</v>
      </c>
      <c r="B50" s="238"/>
      <c r="C50" s="238"/>
      <c r="D50" s="238"/>
      <c r="E50" s="238"/>
      <c r="F50" s="238"/>
      <c r="G50" s="238"/>
      <c r="H50" s="89">
        <f>IF(SUM(H51:H60)&gt;0,1,"")</f>
      </c>
      <c r="I50" s="92" t="s">
        <v>227</v>
      </c>
    </row>
    <row r="51" spans="1:9" ht="42" customHeight="1">
      <c r="A51" s="78" t="s">
        <v>184</v>
      </c>
      <c r="B51" s="228"/>
      <c r="C51" s="228"/>
      <c r="D51" s="228"/>
      <c r="E51" s="228"/>
      <c r="F51" s="228"/>
      <c r="G51" s="228"/>
      <c r="H51" s="89">
        <f t="shared" si="0"/>
      </c>
      <c r="I51" s="93" t="s">
        <v>233</v>
      </c>
    </row>
    <row r="52" spans="1:8" ht="42" customHeight="1">
      <c r="A52" s="78" t="s">
        <v>185</v>
      </c>
      <c r="B52" s="228"/>
      <c r="C52" s="228"/>
      <c r="D52" s="228"/>
      <c r="E52" s="228"/>
      <c r="F52" s="228"/>
      <c r="G52" s="228"/>
      <c r="H52" s="89">
        <f t="shared" si="0"/>
      </c>
    </row>
    <row r="53" spans="1:8" ht="42" customHeight="1">
      <c r="A53" s="78" t="s">
        <v>186</v>
      </c>
      <c r="B53" s="228"/>
      <c r="C53" s="228"/>
      <c r="D53" s="228"/>
      <c r="E53" s="228"/>
      <c r="F53" s="228"/>
      <c r="G53" s="228"/>
      <c r="H53" s="89">
        <f t="shared" si="0"/>
      </c>
    </row>
    <row r="54" spans="1:8" ht="42" customHeight="1">
      <c r="A54" s="78" t="s">
        <v>220</v>
      </c>
      <c r="B54" s="228"/>
      <c r="C54" s="228"/>
      <c r="D54" s="228"/>
      <c r="E54" s="228"/>
      <c r="F54" s="228"/>
      <c r="G54" s="228"/>
      <c r="H54" s="89">
        <f t="shared" si="0"/>
      </c>
    </row>
    <row r="55" spans="1:8" ht="42" customHeight="1">
      <c r="A55" s="78" t="s">
        <v>221</v>
      </c>
      <c r="B55" s="228"/>
      <c r="C55" s="228"/>
      <c r="D55" s="228"/>
      <c r="E55" s="228"/>
      <c r="F55" s="228"/>
      <c r="G55" s="228"/>
      <c r="H55" s="89">
        <f t="shared" si="0"/>
      </c>
    </row>
    <row r="56" spans="1:8" ht="42" customHeight="1">
      <c r="A56" s="78" t="s">
        <v>222</v>
      </c>
      <c r="B56" s="228"/>
      <c r="C56" s="228"/>
      <c r="D56" s="228"/>
      <c r="E56" s="228"/>
      <c r="F56" s="228"/>
      <c r="G56" s="228"/>
      <c r="H56" s="89">
        <f t="shared" si="0"/>
      </c>
    </row>
    <row r="57" spans="1:8" ht="42" customHeight="1">
      <c r="A57" s="78" t="s">
        <v>223</v>
      </c>
      <c r="B57" s="228"/>
      <c r="C57" s="228"/>
      <c r="D57" s="228"/>
      <c r="E57" s="228"/>
      <c r="F57" s="228"/>
      <c r="G57" s="228"/>
      <c r="H57" s="89">
        <f t="shared" si="0"/>
      </c>
    </row>
    <row r="58" spans="1:8" ht="42" customHeight="1">
      <c r="A58" s="78" t="s">
        <v>224</v>
      </c>
      <c r="B58" s="228"/>
      <c r="C58" s="228"/>
      <c r="D58" s="228"/>
      <c r="E58" s="228"/>
      <c r="F58" s="228"/>
      <c r="G58" s="228"/>
      <c r="H58" s="89">
        <f t="shared" si="0"/>
      </c>
    </row>
    <row r="59" spans="1:8" ht="42" customHeight="1">
      <c r="A59" s="78" t="s">
        <v>225</v>
      </c>
      <c r="B59" s="228"/>
      <c r="C59" s="228"/>
      <c r="D59" s="228"/>
      <c r="E59" s="228"/>
      <c r="F59" s="228"/>
      <c r="G59" s="228"/>
      <c r="H59" s="89">
        <f t="shared" si="0"/>
      </c>
    </row>
    <row r="60" spans="1:8" ht="42" customHeight="1">
      <c r="A60" s="78" t="s">
        <v>226</v>
      </c>
      <c r="B60" s="228"/>
      <c r="C60" s="228"/>
      <c r="D60" s="228"/>
      <c r="E60" s="228"/>
      <c r="F60" s="228"/>
      <c r="G60" s="228"/>
      <c r="H60" s="89">
        <f t="shared" si="0"/>
      </c>
    </row>
    <row r="61" spans="1:8" s="85" customFormat="1" ht="15">
      <c r="A61" s="79"/>
      <c r="B61" s="79"/>
      <c r="C61" s="84"/>
      <c r="D61" s="84"/>
      <c r="E61" s="84"/>
      <c r="F61" s="84"/>
      <c r="G61" s="84"/>
      <c r="H61" s="91">
        <v>1</v>
      </c>
    </row>
    <row r="62" spans="1:8" ht="15.75">
      <c r="A62" s="234" t="s">
        <v>188</v>
      </c>
      <c r="B62" s="234"/>
      <c r="C62" s="234"/>
      <c r="D62" s="234"/>
      <c r="E62" s="234"/>
      <c r="F62" s="233" t="s">
        <v>18</v>
      </c>
      <c r="G62" s="233"/>
      <c r="H62" s="89">
        <v>1</v>
      </c>
    </row>
    <row r="63" spans="1:8" ht="33.75" customHeight="1">
      <c r="A63" s="232" t="s">
        <v>189</v>
      </c>
      <c r="B63" s="232"/>
      <c r="C63" s="232"/>
      <c r="D63" s="232"/>
      <c r="E63" s="232"/>
      <c r="F63" s="234"/>
      <c r="G63" s="234"/>
      <c r="H63" s="89">
        <v>1</v>
      </c>
    </row>
    <row r="64" spans="1:8" ht="33" customHeight="1">
      <c r="A64" s="232" t="s">
        <v>190</v>
      </c>
      <c r="B64" s="232"/>
      <c r="C64" s="232"/>
      <c r="D64" s="232"/>
      <c r="E64" s="232"/>
      <c r="F64" s="230"/>
      <c r="G64" s="231"/>
      <c r="H64" s="89">
        <v>1</v>
      </c>
    </row>
    <row r="65" spans="1:8" ht="32.25" customHeight="1">
      <c r="A65" s="232" t="s">
        <v>191</v>
      </c>
      <c r="B65" s="232"/>
      <c r="C65" s="232"/>
      <c r="D65" s="232"/>
      <c r="E65" s="232"/>
      <c r="F65" s="230"/>
      <c r="G65" s="231"/>
      <c r="H65" s="89">
        <v>1</v>
      </c>
    </row>
    <row r="66" spans="1:8" ht="15.75">
      <c r="A66" s="80"/>
      <c r="B66" s="80"/>
      <c r="H66" s="88">
        <v>1</v>
      </c>
    </row>
    <row r="67" spans="1:8" ht="15.75">
      <c r="A67" s="80"/>
      <c r="B67" s="80"/>
      <c r="H67" s="88">
        <v>1</v>
      </c>
    </row>
    <row r="68" spans="1:41" ht="15.75">
      <c r="A68" s="240"/>
      <c r="B68" s="240"/>
      <c r="C68" s="76" t="s">
        <v>96</v>
      </c>
      <c r="E68" s="229"/>
      <c r="F68" s="229"/>
      <c r="G68" s="229"/>
      <c r="H68" s="91">
        <v>1</v>
      </c>
      <c r="I68" s="10"/>
      <c r="M68" s="86"/>
      <c r="N68" s="86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ht="15.75" customHeight="1">
      <c r="A69" s="239" t="s">
        <v>97</v>
      </c>
      <c r="B69" s="239"/>
      <c r="D69" s="10"/>
      <c r="E69" s="125" t="s">
        <v>21</v>
      </c>
      <c r="F69" s="125"/>
      <c r="G69" s="125"/>
      <c r="H69" s="89">
        <v>1</v>
      </c>
      <c r="I69" s="10"/>
      <c r="M69" s="86"/>
      <c r="N69" s="86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</sheetData>
  <sheetProtection password="DD62" sheet="1" objects="1" scenarios="1" autoFilter="0"/>
  <autoFilter ref="H9:H69"/>
  <mergeCells count="65">
    <mergeCell ref="A50:G50"/>
    <mergeCell ref="B34:G34"/>
    <mergeCell ref="B35:G35"/>
    <mergeCell ref="B36:G36"/>
    <mergeCell ref="B40:G40"/>
    <mergeCell ref="A33:G33"/>
    <mergeCell ref="B53:G53"/>
    <mergeCell ref="B45:G45"/>
    <mergeCell ref="B46:G46"/>
    <mergeCell ref="A69:B69"/>
    <mergeCell ref="A68:B68"/>
    <mergeCell ref="B17:G17"/>
    <mergeCell ref="B18:G18"/>
    <mergeCell ref="B19:G19"/>
    <mergeCell ref="B28:G28"/>
    <mergeCell ref="B29:G29"/>
    <mergeCell ref="A13:C13"/>
    <mergeCell ref="A15:G15"/>
    <mergeCell ref="A16:G16"/>
    <mergeCell ref="A62:E62"/>
    <mergeCell ref="A63:E63"/>
    <mergeCell ref="A64:E64"/>
    <mergeCell ref="B41:G41"/>
    <mergeCell ref="B42:G42"/>
    <mergeCell ref="B51:G51"/>
    <mergeCell ref="B52:G52"/>
    <mergeCell ref="B60:G60"/>
    <mergeCell ref="A65:E65"/>
    <mergeCell ref="F62:G62"/>
    <mergeCell ref="F63:G63"/>
    <mergeCell ref="F64:G64"/>
    <mergeCell ref="D11:G11"/>
    <mergeCell ref="D12:G12"/>
    <mergeCell ref="D13:G13"/>
    <mergeCell ref="A11:C11"/>
    <mergeCell ref="A12:C12"/>
    <mergeCell ref="F65:G65"/>
    <mergeCell ref="B47:G47"/>
    <mergeCell ref="B48:G48"/>
    <mergeCell ref="B49:G49"/>
    <mergeCell ref="B54:G54"/>
    <mergeCell ref="B55:G55"/>
    <mergeCell ref="B56:G56"/>
    <mergeCell ref="B57:G57"/>
    <mergeCell ref="B58:G58"/>
    <mergeCell ref="B59:G59"/>
    <mergeCell ref="B25:G25"/>
    <mergeCell ref="B26:G26"/>
    <mergeCell ref="B37:G37"/>
    <mergeCell ref="B38:G38"/>
    <mergeCell ref="B43:G43"/>
    <mergeCell ref="B44:G44"/>
    <mergeCell ref="A39:G39"/>
    <mergeCell ref="B32:G32"/>
    <mergeCell ref="A27:G27"/>
    <mergeCell ref="I9:I10"/>
    <mergeCell ref="B30:G30"/>
    <mergeCell ref="B31:G31"/>
    <mergeCell ref="E69:G69"/>
    <mergeCell ref="E68:G68"/>
    <mergeCell ref="B20:G20"/>
    <mergeCell ref="B21:G21"/>
    <mergeCell ref="B22:G22"/>
    <mergeCell ref="B23:G23"/>
    <mergeCell ref="B24:G24"/>
  </mergeCells>
  <printOptions/>
  <pageMargins left="0.5118110236220472" right="0.3937007874015748" top="0.7480314960629921" bottom="0.7480314960629921" header="0.31496062992125984" footer="0.31496062992125984"/>
  <pageSetup blackAndWhite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3" width="9.140625" style="7" customWidth="1"/>
    <col min="4" max="4" width="42.00390625" style="7" customWidth="1"/>
    <col min="5" max="8" width="9.140625" style="7" customWidth="1"/>
    <col min="9" max="9" width="71.140625" style="7" customWidth="1"/>
    <col min="10" max="16384" width="9.140625" style="7" customWidth="1"/>
  </cols>
  <sheetData>
    <row r="1" spans="1:35" ht="15.75">
      <c r="A1" s="11"/>
      <c r="B1" s="11"/>
      <c r="C1" s="11"/>
      <c r="D1" s="11"/>
      <c r="E1" s="11" t="s">
        <v>160</v>
      </c>
      <c r="F1" s="11"/>
      <c r="G1" s="11"/>
      <c r="H1" s="8"/>
      <c r="I1" s="8"/>
      <c r="J1" s="8"/>
      <c r="K1" s="8"/>
      <c r="L1" s="8"/>
      <c r="M1" s="8"/>
      <c r="N1" s="8"/>
      <c r="O1" s="8"/>
      <c r="P1" s="9" t="s">
        <v>27</v>
      </c>
      <c r="Q1" s="9" t="s">
        <v>28</v>
      </c>
      <c r="R1" s="9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5.75" customHeight="1">
      <c r="A2" s="11"/>
      <c r="B2" s="11"/>
      <c r="C2" s="11"/>
      <c r="D2" s="11"/>
      <c r="E2" s="11" t="s">
        <v>161</v>
      </c>
      <c r="F2" s="11"/>
      <c r="G2" s="11"/>
      <c r="H2" s="8"/>
      <c r="I2" s="8"/>
      <c r="J2" s="8"/>
      <c r="K2" s="8"/>
      <c r="L2" s="8"/>
      <c r="M2" s="8"/>
      <c r="N2" s="8"/>
      <c r="O2" s="8"/>
      <c r="P2" s="9" t="s">
        <v>174</v>
      </c>
      <c r="Q2" s="9" t="s">
        <v>42</v>
      </c>
      <c r="R2" s="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5.75">
      <c r="A3" s="11"/>
      <c r="B3" s="11"/>
      <c r="C3" s="11"/>
      <c r="D3" s="11"/>
      <c r="E3" s="11" t="s">
        <v>162</v>
      </c>
      <c r="F3" s="11"/>
      <c r="G3" s="11"/>
      <c r="H3" s="8"/>
      <c r="I3" s="8"/>
      <c r="J3" s="8"/>
      <c r="K3" s="8"/>
      <c r="L3" s="8"/>
      <c r="M3" s="8"/>
      <c r="N3" s="8"/>
      <c r="O3" s="8"/>
      <c r="P3" s="9" t="s">
        <v>175</v>
      </c>
      <c r="Q3" s="9" t="s">
        <v>52</v>
      </c>
      <c r="R3" s="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.75">
      <c r="A4" s="11"/>
      <c r="B4" s="11"/>
      <c r="C4" s="11"/>
      <c r="D4" s="11"/>
      <c r="E4" s="11"/>
      <c r="F4" s="11"/>
      <c r="G4" s="11"/>
      <c r="H4" s="8"/>
      <c r="I4" s="12"/>
      <c r="J4" s="8"/>
      <c r="K4" s="8"/>
      <c r="L4" s="8"/>
      <c r="M4" s="8"/>
      <c r="N4" s="8"/>
      <c r="O4" s="8"/>
      <c r="P4" s="9"/>
      <c r="Q4" s="9" t="s">
        <v>65</v>
      </c>
      <c r="R4" s="9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ht="15.75">
      <c r="A5" s="11"/>
      <c r="B5" s="11"/>
      <c r="C5" s="11"/>
      <c r="D5" s="11"/>
      <c r="E5" s="71"/>
      <c r="F5" s="71"/>
      <c r="G5" s="66" t="s">
        <v>96</v>
      </c>
      <c r="H5" s="8"/>
      <c r="I5" s="106" t="s">
        <v>293</v>
      </c>
      <c r="J5" s="8"/>
      <c r="K5" s="8"/>
      <c r="L5" s="8"/>
      <c r="M5" s="8"/>
      <c r="N5" s="8"/>
      <c r="O5" s="8"/>
      <c r="P5" s="9"/>
      <c r="Q5" s="9"/>
      <c r="R5" s="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5.75">
      <c r="A6" s="11"/>
      <c r="B6" s="11"/>
      <c r="C6" s="11"/>
      <c r="D6" s="11"/>
      <c r="E6" s="244" t="s">
        <v>163</v>
      </c>
      <c r="F6" s="244"/>
      <c r="G6" s="24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5.75">
      <c r="A7" s="245" t="s">
        <v>301</v>
      </c>
      <c r="B7" s="246"/>
      <c r="C7" s="246"/>
      <c r="D7" s="246"/>
      <c r="E7" s="246"/>
      <c r="F7" s="246"/>
      <c r="G7" s="246"/>
      <c r="H7" s="8"/>
      <c r="I7" s="106" t="s">
        <v>292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5.75">
      <c r="A8" s="11"/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15.75">
      <c r="A9" s="247" t="s">
        <v>164</v>
      </c>
      <c r="B9" s="248"/>
      <c r="C9" s="248"/>
      <c r="D9" s="248"/>
      <c r="E9" s="248"/>
      <c r="F9" s="248"/>
      <c r="G9" s="24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5.75">
      <c r="A10" s="11"/>
      <c r="B10" s="11"/>
      <c r="C10" s="11"/>
      <c r="D10" s="11"/>
      <c r="E10" s="11"/>
      <c r="F10" s="11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5.75">
      <c r="A11" s="66" t="s">
        <v>165</v>
      </c>
      <c r="B11" s="249" t="str">
        <f>CONCATENATE(Заявление!D13," ",Заявление!D14," ",Заявление!D15)</f>
        <v>  </v>
      </c>
      <c r="C11" s="250"/>
      <c r="D11" s="250"/>
      <c r="E11" s="250"/>
      <c r="F11" s="250"/>
      <c r="G11" s="250"/>
      <c r="H11" s="6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75">
      <c r="A12" s="11"/>
      <c r="B12" s="251" t="s">
        <v>166</v>
      </c>
      <c r="C12" s="252"/>
      <c r="D12" s="252"/>
      <c r="E12" s="252"/>
      <c r="F12" s="252"/>
      <c r="G12" s="25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62.25" customHeight="1">
      <c r="A13" s="242" t="s">
        <v>167</v>
      </c>
      <c r="B13" s="243"/>
      <c r="C13" s="243"/>
      <c r="D13" s="243"/>
      <c r="E13" s="243"/>
      <c r="F13" s="243"/>
      <c r="G13" s="24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33" customHeight="1">
      <c r="A14" s="256" t="str">
        <f>CONCATENATE(Заявление!I28," ",Заявление!A29)</f>
        <v> </v>
      </c>
      <c r="B14" s="257"/>
      <c r="C14" s="257"/>
      <c r="D14" s="257"/>
      <c r="E14" s="257"/>
      <c r="F14" s="257"/>
      <c r="G14" s="25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ht="15" customHeight="1">
      <c r="A15" s="258" t="s">
        <v>168</v>
      </c>
      <c r="B15" s="259"/>
      <c r="C15" s="259"/>
      <c r="D15" s="259"/>
      <c r="E15" s="259"/>
      <c r="F15" s="259"/>
      <c r="G15" s="25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31.5" customHeight="1">
      <c r="A16" s="260">
        <f>IF(ISBLANK(Заявление!A31),"",Заявление!A31)</f>
      </c>
      <c r="B16" s="261"/>
      <c r="C16" s="261"/>
      <c r="D16" s="261"/>
      <c r="E16" s="261"/>
      <c r="F16" s="261"/>
      <c r="G16" s="26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5.75">
      <c r="A17" s="11" t="s">
        <v>169</v>
      </c>
      <c r="B17" s="11"/>
      <c r="C17" s="2"/>
      <c r="D17" s="68"/>
      <c r="E17" s="11"/>
      <c r="F17" s="11"/>
      <c r="G17" s="11"/>
      <c r="H17" s="8"/>
      <c r="I17" s="127" t="s">
        <v>291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5.75">
      <c r="A18" s="11" t="s">
        <v>170</v>
      </c>
      <c r="C18" s="126"/>
      <c r="D18" s="126"/>
      <c r="E18" s="126"/>
      <c r="F18" s="11"/>
      <c r="G18" s="11"/>
      <c r="H18" s="8"/>
      <c r="I18" s="12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5" customHeight="1">
      <c r="A19" s="242" t="s">
        <v>171</v>
      </c>
      <c r="B19" s="242"/>
      <c r="C19" s="242"/>
      <c r="D19" s="242"/>
      <c r="E19" s="242"/>
      <c r="F19" s="242"/>
      <c r="G19" s="242"/>
      <c r="H19" s="9" t="str">
        <f>CONCATENATE(IF(C17="очная","очной",""),IF(C17="заочная","заочной","")," - ",C18)</f>
        <v> - </v>
      </c>
      <c r="I19" s="241">
        <f>IF(J19&lt;&gt;"ДА","Вы указали сочетание 'форма обучения' и 'основа обучения', по которым прием на выбранное Вами направление подготовки не осуществляется","")</f>
      </c>
      <c r="J19" s="9" t="str">
        <f>IF(H19=" - ","ДА",LOOKUP(H19,Заявление!C114:C119,Заявление!G114:G119))</f>
        <v>ДА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53.25" customHeight="1">
      <c r="A20" s="255" t="s">
        <v>304</v>
      </c>
      <c r="B20" s="255"/>
      <c r="C20" s="255"/>
      <c r="D20" s="255"/>
      <c r="E20" s="255"/>
      <c r="F20" s="255"/>
      <c r="G20" s="255"/>
      <c r="I20" s="24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63.75" customHeight="1">
      <c r="A21" s="262" t="s">
        <v>305</v>
      </c>
      <c r="B21" s="263"/>
      <c r="C21" s="263"/>
      <c r="D21" s="263"/>
      <c r="E21" s="263"/>
      <c r="F21" s="263"/>
      <c r="G21" s="26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66" customHeight="1">
      <c r="A22" s="262" t="s">
        <v>306</v>
      </c>
      <c r="B22" s="263"/>
      <c r="C22" s="263"/>
      <c r="D22" s="263"/>
      <c r="E22" s="263"/>
      <c r="F22" s="263"/>
      <c r="G22" s="26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32.25" customHeight="1">
      <c r="A23" s="262" t="s">
        <v>307</v>
      </c>
      <c r="B23" s="263"/>
      <c r="C23" s="263"/>
      <c r="D23" s="263"/>
      <c r="E23" s="263"/>
      <c r="F23" s="263"/>
      <c r="G23" s="26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65.25" customHeight="1">
      <c r="A24" s="262" t="s">
        <v>308</v>
      </c>
      <c r="B24" s="263"/>
      <c r="C24" s="263"/>
      <c r="D24" s="263"/>
      <c r="E24" s="263"/>
      <c r="F24" s="263"/>
      <c r="G24" s="263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102.75" customHeight="1">
      <c r="A25" s="242" t="s">
        <v>172</v>
      </c>
      <c r="B25" s="242"/>
      <c r="C25" s="242"/>
      <c r="D25" s="242"/>
      <c r="E25" s="242"/>
      <c r="F25" s="242"/>
      <c r="G25" s="24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50.25" customHeight="1">
      <c r="A26" s="242" t="s">
        <v>173</v>
      </c>
      <c r="B26" s="242"/>
      <c r="C26" s="242"/>
      <c r="D26" s="242"/>
      <c r="E26" s="242"/>
      <c r="F26" s="242"/>
      <c r="G26" s="24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15.75">
      <c r="A27" s="11"/>
      <c r="B27" s="11"/>
      <c r="C27" s="11"/>
      <c r="D27" s="11"/>
      <c r="E27" s="69"/>
      <c r="F27" s="253"/>
      <c r="G27" s="254"/>
      <c r="H27" s="8"/>
      <c r="I27" s="106" t="s">
        <v>294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75">
      <c r="A28" s="11"/>
      <c r="B28" s="11"/>
      <c r="C28" s="11"/>
      <c r="D28" s="11"/>
      <c r="E28" s="8"/>
      <c r="F28" s="8"/>
      <c r="G28" s="70" t="s">
        <v>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</sheetData>
  <sheetProtection password="DD62" sheet="1" objects="1" scenarios="1"/>
  <mergeCells count="21">
    <mergeCell ref="A25:G25"/>
    <mergeCell ref="A22:G22"/>
    <mergeCell ref="A24:G24"/>
    <mergeCell ref="A26:G26"/>
    <mergeCell ref="F27:G27"/>
    <mergeCell ref="A20:G20"/>
    <mergeCell ref="A14:G14"/>
    <mergeCell ref="A15:G15"/>
    <mergeCell ref="A16:G16"/>
    <mergeCell ref="A19:G19"/>
    <mergeCell ref="C18:E18"/>
    <mergeCell ref="A21:G21"/>
    <mergeCell ref="A23:G23"/>
    <mergeCell ref="I19:I20"/>
    <mergeCell ref="I17:I18"/>
    <mergeCell ref="A13:G13"/>
    <mergeCell ref="E6:G6"/>
    <mergeCell ref="A7:G7"/>
    <mergeCell ref="A9:G9"/>
    <mergeCell ref="B11:G11"/>
    <mergeCell ref="B12:G12"/>
  </mergeCells>
  <dataValidations count="2">
    <dataValidation type="list" allowBlank="1" showInputMessage="1" showErrorMessage="1" sqref="C18">
      <formula1>$Q$2:$Q$4</formula1>
    </dataValidation>
    <dataValidation type="list" allowBlank="1" showInputMessage="1" showErrorMessage="1" sqref="C17">
      <formula1>$P$2:$P$3</formula1>
    </dataValidation>
  </dataValidations>
  <printOptions/>
  <pageMargins left="0.5905511811023623" right="0.5905511811023623" top="0.51" bottom="0.41" header="0.31496062992125984" footer="0.31496062992125984"/>
  <pageSetup blackAndWhite="1" horizontalDpi="600" verticalDpi="6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2020-07-14T04:46:39Z</cp:lastPrinted>
  <dcterms:created xsi:type="dcterms:W3CDTF">2020-07-02T11:00:12Z</dcterms:created>
  <dcterms:modified xsi:type="dcterms:W3CDTF">2020-07-23T04:30:13Z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